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secundair\IntNatNr\Werk\BNI Expert Group\02 Jaarlijkse vragenlijsten\Questionnaire 2023\Werkmap\"/>
    </mc:Choice>
  </mc:AlternateContent>
  <bookViews>
    <workbookView xWindow="10215" yWindow="1005" windowWidth="15885" windowHeight="11760" tabRatio="876"/>
  </bookViews>
  <sheets>
    <sheet name="1 - 2023 (NL)" sheetId="34" r:id="rId1"/>
    <sheet name="2 - 2023 (NL)" sheetId="33" r:id="rId2"/>
    <sheet name="3 - 2023 (NL)" sheetId="35" r:id="rId3"/>
    <sheet name="1 - 2022 (NL)" sheetId="38" r:id="rId4"/>
    <sheet name="2 - 2022 (NL)" sheetId="39" r:id="rId5"/>
    <sheet name="R1 - 2023 (NL)" sheetId="36" r:id="rId6"/>
    <sheet name="R2 - 2023 (NL) " sheetId="37" r:id="rId7"/>
  </sheets>
  <externalReferences>
    <externalReference r:id="rId8"/>
    <externalReference r:id="rId9"/>
  </externalReferences>
  <definedNames>
    <definedName name="aaa">#REF!</definedName>
    <definedName name="aab">#REF!</definedName>
    <definedName name="absdiffR1b">'[1]R1- 2021'!$D$7:$M$45</definedName>
    <definedName name="absdiffR2">'[1]R2 - 2020 '!$B$5:$E$21</definedName>
    <definedName name="_xlnm.Print_Area" localSheetId="3">'1 - 2022 (NL)'!$A$1:$O$55</definedName>
    <definedName name="_xlnm.Print_Area" localSheetId="5" xml:space="preserve"> 'R1 - 2023 (NL)'!#REF!</definedName>
    <definedName name="_xlnm.Print_Area" localSheetId="6">'R2 - 2023 (NL) '!$A$1:$E$23</definedName>
    <definedName name="_xlnm.Print_Titles" localSheetId="5">'R1 - 2023 (NL)'!#REF!</definedName>
    <definedName name="notification_n1a">#REF!</definedName>
    <definedName name="notification_n1a_1">#REF!</definedName>
    <definedName name="notification_n1b">'[2]1 - 2021 (NL)'!$D$7:$N$45</definedName>
    <definedName name="notification_n1b_1">'[2]1 - 2020 (NL)'!$D$7:$M$45</definedName>
    <definedName name="notification_n2">'[2]2 - 2021 (NL)'!$B$5:$E$21</definedName>
    <definedName name="notification_n2_1">'[2]2 - 2020 (NL)'!$B$5:$E$20</definedName>
    <definedName name="NotificationT1n">'1 - 2023 (NL)'!$D$7:$P$45</definedName>
    <definedName name="NotificationT1n_1">'1 - 2022 (NL)'!$D$7:$O$45</definedName>
    <definedName name="NotificationT2n">'2 - 2023 (NL)'!$B$5:$E$21</definedName>
    <definedName name="NotificationT2n_1">'2 - 2022 (NL)'!$B$5:$E$21</definedName>
  </definedNames>
  <calcPr calcId="162913"/>
</workbook>
</file>

<file path=xl/calcChain.xml><?xml version="1.0" encoding="utf-8"?>
<calcChain xmlns="http://schemas.openxmlformats.org/spreadsheetml/2006/main">
  <c r="P49" i="34" l="1"/>
  <c r="M49" i="34"/>
  <c r="P52" i="34"/>
  <c r="P51" i="34"/>
  <c r="M51" i="34"/>
  <c r="A4" i="39"/>
  <c r="A1" i="39"/>
  <c r="M7" i="36"/>
  <c r="N7" i="36"/>
  <c r="O7" i="36"/>
  <c r="M8" i="36"/>
  <c r="N8" i="36"/>
  <c r="O8" i="36"/>
  <c r="M10" i="36"/>
  <c r="N10" i="36"/>
  <c r="O10" i="36"/>
  <c r="M11" i="36"/>
  <c r="N11" i="36"/>
  <c r="O11" i="36"/>
  <c r="M14" i="36"/>
  <c r="N14" i="36"/>
  <c r="M15" i="36"/>
  <c r="N15" i="36"/>
  <c r="O15" i="36"/>
  <c r="M16" i="36"/>
  <c r="N16" i="36"/>
  <c r="O16" i="36"/>
  <c r="M17" i="36"/>
  <c r="N17" i="36"/>
  <c r="O17" i="36"/>
  <c r="N18" i="36"/>
  <c r="O18" i="36"/>
  <c r="M19" i="36"/>
  <c r="N19" i="36"/>
  <c r="O19" i="36"/>
  <c r="M20" i="36"/>
  <c r="N20" i="36"/>
  <c r="O20" i="36"/>
  <c r="M21" i="36"/>
  <c r="N21" i="36"/>
  <c r="O21" i="36"/>
  <c r="M22" i="36"/>
  <c r="N22" i="36"/>
  <c r="O22" i="36"/>
  <c r="M23" i="36"/>
  <c r="N23" i="36"/>
  <c r="O23" i="36"/>
  <c r="M26" i="36"/>
  <c r="N26" i="36"/>
  <c r="O26" i="36"/>
  <c r="M27" i="36"/>
  <c r="N27" i="36"/>
  <c r="O27" i="36"/>
  <c r="M28" i="36"/>
  <c r="N28" i="36"/>
  <c r="O28" i="36"/>
  <c r="M29" i="36"/>
  <c r="N29" i="36"/>
  <c r="O29" i="36"/>
  <c r="M49" i="38"/>
  <c r="N31" i="36"/>
  <c r="O31" i="36"/>
  <c r="M33" i="36"/>
  <c r="N33" i="36"/>
  <c r="O33" i="36"/>
  <c r="M34" i="36"/>
  <c r="N34" i="36"/>
  <c r="O34" i="36"/>
  <c r="M35" i="36"/>
  <c r="N35" i="36"/>
  <c r="O35" i="36"/>
  <c r="M36" i="36"/>
  <c r="N36" i="36"/>
  <c r="O36" i="36"/>
  <c r="M37" i="36"/>
  <c r="N37" i="36"/>
  <c r="O37" i="36"/>
  <c r="M38" i="36"/>
  <c r="N38" i="36"/>
  <c r="O38" i="36"/>
  <c r="M40" i="36"/>
  <c r="L5" i="35"/>
  <c r="L19" i="35" s="1"/>
  <c r="M22" i="35"/>
  <c r="A1" i="35"/>
  <c r="A4" i="35"/>
  <c r="M48" i="34"/>
  <c r="N50" i="34"/>
  <c r="O50" i="34"/>
  <c r="N51" i="34"/>
  <c r="O51" i="34"/>
  <c r="N52" i="34"/>
  <c r="O52" i="34"/>
  <c r="M53" i="34"/>
  <c r="N53" i="34"/>
  <c r="O53" i="34"/>
  <c r="P53" i="34"/>
  <c r="M54" i="34"/>
  <c r="N54" i="34"/>
  <c r="O54" i="34"/>
  <c r="P54" i="34"/>
  <c r="M9" i="36" l="1"/>
  <c r="M50" i="34"/>
  <c r="M18" i="36"/>
  <c r="M52" i="34"/>
  <c r="P48" i="34"/>
  <c r="P50" i="34"/>
  <c r="O48" i="38"/>
  <c r="N51" i="38"/>
  <c r="O51" i="38"/>
  <c r="O52" i="38"/>
  <c r="M31" i="36"/>
  <c r="O14" i="36"/>
  <c r="K5" i="35"/>
  <c r="M21" i="35"/>
  <c r="L22" i="35"/>
  <c r="M50" i="38"/>
  <c r="O53" i="38"/>
  <c r="N52" i="38"/>
  <c r="M51" i="38"/>
  <c r="O49" i="38"/>
  <c r="N48" i="38"/>
  <c r="O40" i="36"/>
  <c r="L21" i="35"/>
  <c r="K22" i="35"/>
  <c r="M54" i="38"/>
  <c r="O54" i="38"/>
  <c r="N53" i="38"/>
  <c r="M52" i="38"/>
  <c r="O50" i="38"/>
  <c r="N49" i="38"/>
  <c r="M48" i="38"/>
  <c r="N40" i="36"/>
  <c r="M5" i="35"/>
  <c r="K21" i="35"/>
  <c r="K23" i="35"/>
  <c r="N54" i="38"/>
  <c r="M53" i="38"/>
  <c r="N50" i="38"/>
  <c r="C30" i="35"/>
  <c r="D30" i="35"/>
  <c r="E30" i="35"/>
  <c r="B30" i="35"/>
  <c r="M19" i="35" l="1"/>
  <c r="M9" i="35"/>
  <c r="N48" i="34"/>
  <c r="N49" i="34"/>
  <c r="N9" i="36"/>
  <c r="O9" i="36"/>
  <c r="O49" i="34"/>
  <c r="O48" i="34"/>
  <c r="K19" i="35"/>
  <c r="K11" i="35"/>
  <c r="E21" i="37"/>
  <c r="D21" i="37"/>
  <c r="C21" i="37"/>
  <c r="B21" i="37"/>
  <c r="E20" i="37"/>
  <c r="D20" i="37"/>
  <c r="C20" i="37"/>
  <c r="B20" i="37"/>
  <c r="E19" i="37"/>
  <c r="D19" i="37"/>
  <c r="C19" i="37"/>
  <c r="B19" i="37"/>
  <c r="E18" i="37"/>
  <c r="D18" i="37"/>
  <c r="C18" i="37"/>
  <c r="B18" i="37"/>
  <c r="E17" i="37"/>
  <c r="D17" i="37"/>
  <c r="C17" i="37"/>
  <c r="B17" i="37"/>
  <c r="E16" i="37"/>
  <c r="D16" i="37"/>
  <c r="C16" i="37"/>
  <c r="B16" i="37"/>
  <c r="E15" i="37"/>
  <c r="D15" i="37"/>
  <c r="C15" i="37"/>
  <c r="B15" i="37"/>
  <c r="E14" i="37"/>
  <c r="D14" i="37"/>
  <c r="C14" i="37"/>
  <c r="B14" i="37"/>
  <c r="E13" i="37"/>
  <c r="D13" i="37"/>
  <c r="C13" i="37"/>
  <c r="B13" i="37"/>
  <c r="E12" i="37"/>
  <c r="D12" i="37"/>
  <c r="C12" i="37"/>
  <c r="B12" i="37"/>
  <c r="E11" i="37"/>
  <c r="D11" i="37"/>
  <c r="C11" i="37"/>
  <c r="B11" i="37"/>
  <c r="E10" i="37"/>
  <c r="D10" i="37"/>
  <c r="C10" i="37"/>
  <c r="B10" i="37"/>
  <c r="E9" i="37"/>
  <c r="D9" i="37"/>
  <c r="C9" i="37"/>
  <c r="B9" i="37"/>
  <c r="D5" i="37" l="1"/>
  <c r="E5" i="37"/>
  <c r="B5" i="37"/>
  <c r="C26" i="39"/>
  <c r="C5" i="37"/>
  <c r="B26" i="39"/>
  <c r="D26" i="39"/>
  <c r="E26" i="39"/>
  <c r="D7" i="36" l="1"/>
  <c r="E7" i="36"/>
  <c r="F7" i="36"/>
  <c r="H7" i="36"/>
  <c r="I7" i="36"/>
  <c r="J7" i="36"/>
  <c r="K7" i="36"/>
  <c r="L7" i="36"/>
  <c r="D8" i="36"/>
  <c r="E8" i="36"/>
  <c r="F8" i="36"/>
  <c r="G8" i="36"/>
  <c r="H8" i="36"/>
  <c r="I8" i="36"/>
  <c r="J8" i="36"/>
  <c r="K8" i="36"/>
  <c r="L8" i="36"/>
  <c r="D9" i="36"/>
  <c r="E9" i="36"/>
  <c r="F9" i="36"/>
  <c r="G9" i="36"/>
  <c r="H9" i="36"/>
  <c r="I9" i="36"/>
  <c r="J9" i="36"/>
  <c r="K9" i="36"/>
  <c r="L9" i="36"/>
  <c r="D10" i="36"/>
  <c r="E10" i="36"/>
  <c r="F10" i="36"/>
  <c r="G10" i="36"/>
  <c r="H10" i="36"/>
  <c r="I10" i="36"/>
  <c r="J10" i="36"/>
  <c r="K10" i="36"/>
  <c r="L10" i="36"/>
  <c r="D11" i="36"/>
  <c r="E11" i="36"/>
  <c r="F11" i="36"/>
  <c r="G11" i="36"/>
  <c r="H11" i="36"/>
  <c r="I11" i="36"/>
  <c r="J11" i="36"/>
  <c r="K11" i="36"/>
  <c r="L11" i="36"/>
  <c r="D14" i="36"/>
  <c r="E14" i="36"/>
  <c r="G14" i="36"/>
  <c r="H14" i="36"/>
  <c r="I14" i="36"/>
  <c r="K14" i="36"/>
  <c r="L14" i="36"/>
  <c r="D15" i="36"/>
  <c r="E15" i="36"/>
  <c r="F15" i="36"/>
  <c r="G15" i="36"/>
  <c r="H15" i="36"/>
  <c r="I15" i="36"/>
  <c r="J15" i="36"/>
  <c r="K15" i="36"/>
  <c r="L15" i="36"/>
  <c r="D16" i="36"/>
  <c r="E16" i="36"/>
  <c r="F16" i="36"/>
  <c r="G16" i="36"/>
  <c r="H16" i="36"/>
  <c r="I16" i="36"/>
  <c r="J16" i="36"/>
  <c r="K16" i="36"/>
  <c r="L16" i="36"/>
  <c r="D17" i="36"/>
  <c r="E17" i="36"/>
  <c r="F17" i="36"/>
  <c r="G17" i="36"/>
  <c r="H17" i="36"/>
  <c r="I17" i="36"/>
  <c r="J17" i="36"/>
  <c r="K17" i="36"/>
  <c r="L17" i="36"/>
  <c r="D18" i="36"/>
  <c r="E18" i="36"/>
  <c r="F18" i="36"/>
  <c r="G18" i="36"/>
  <c r="H18" i="36"/>
  <c r="I18" i="36"/>
  <c r="J18" i="36"/>
  <c r="K18" i="36"/>
  <c r="L18" i="36"/>
  <c r="D19" i="36"/>
  <c r="E19" i="36"/>
  <c r="F19" i="36"/>
  <c r="H19" i="36"/>
  <c r="I19" i="36"/>
  <c r="J19" i="36"/>
  <c r="L19" i="36"/>
  <c r="D20" i="36"/>
  <c r="E20" i="36"/>
  <c r="F20" i="36"/>
  <c r="G20" i="36"/>
  <c r="H20" i="36"/>
  <c r="I20" i="36"/>
  <c r="J20" i="36"/>
  <c r="K20" i="36"/>
  <c r="L20" i="36"/>
  <c r="D21" i="36"/>
  <c r="E21" i="36"/>
  <c r="F21" i="36"/>
  <c r="G21" i="36"/>
  <c r="H21" i="36"/>
  <c r="I21" i="36"/>
  <c r="J21" i="36"/>
  <c r="K21" i="36"/>
  <c r="L21" i="36"/>
  <c r="D22" i="36"/>
  <c r="E22" i="36"/>
  <c r="F22" i="36"/>
  <c r="G22" i="36"/>
  <c r="H22" i="36"/>
  <c r="I22" i="36"/>
  <c r="J22" i="36"/>
  <c r="K22" i="36"/>
  <c r="L22" i="36"/>
  <c r="D23" i="36"/>
  <c r="E23" i="36"/>
  <c r="F23" i="36"/>
  <c r="G23" i="36"/>
  <c r="H23" i="36"/>
  <c r="I23" i="36"/>
  <c r="J23" i="36"/>
  <c r="K23" i="36"/>
  <c r="L23" i="36"/>
  <c r="D26" i="36"/>
  <c r="E26" i="36"/>
  <c r="F26" i="36"/>
  <c r="G26" i="36"/>
  <c r="H26" i="36"/>
  <c r="I26" i="36"/>
  <c r="J26" i="36"/>
  <c r="K26" i="36"/>
  <c r="L26" i="36"/>
  <c r="D27" i="36"/>
  <c r="E27" i="36"/>
  <c r="F27" i="36"/>
  <c r="G27" i="36"/>
  <c r="H27" i="36"/>
  <c r="I27" i="36"/>
  <c r="J27" i="36"/>
  <c r="K27" i="36"/>
  <c r="L27" i="36"/>
  <c r="E28" i="36"/>
  <c r="F28" i="36"/>
  <c r="G28" i="36"/>
  <c r="H28" i="36"/>
  <c r="I28" i="36"/>
  <c r="J28" i="36"/>
  <c r="K28" i="36"/>
  <c r="D29" i="36"/>
  <c r="E29" i="36"/>
  <c r="F29" i="36"/>
  <c r="G29" i="36"/>
  <c r="H29" i="36"/>
  <c r="I29" i="36"/>
  <c r="J29" i="36"/>
  <c r="K29" i="36"/>
  <c r="L29" i="36"/>
  <c r="D31" i="36"/>
  <c r="E31" i="36"/>
  <c r="F31" i="36"/>
  <c r="G31" i="36"/>
  <c r="H31" i="36"/>
  <c r="I31" i="36"/>
  <c r="J31" i="36"/>
  <c r="K31" i="36"/>
  <c r="L31" i="36"/>
  <c r="D33" i="36"/>
  <c r="F33" i="36"/>
  <c r="G33" i="36"/>
  <c r="H33" i="36"/>
  <c r="J33" i="36"/>
  <c r="K33" i="36"/>
  <c r="L33" i="36"/>
  <c r="D34" i="36"/>
  <c r="E34" i="36"/>
  <c r="F34" i="36"/>
  <c r="G34" i="36"/>
  <c r="H34" i="36"/>
  <c r="I34" i="36"/>
  <c r="J34" i="36"/>
  <c r="K34" i="36"/>
  <c r="L34" i="36"/>
  <c r="D35" i="36"/>
  <c r="E35" i="36"/>
  <c r="F35" i="36"/>
  <c r="G35" i="36"/>
  <c r="H35" i="36"/>
  <c r="I35" i="36"/>
  <c r="J35" i="36"/>
  <c r="K35" i="36"/>
  <c r="L35" i="36"/>
  <c r="D36" i="36"/>
  <c r="E36" i="36"/>
  <c r="F36" i="36"/>
  <c r="G36" i="36"/>
  <c r="H36" i="36"/>
  <c r="I36" i="36"/>
  <c r="J36" i="36"/>
  <c r="K36" i="36"/>
  <c r="L36" i="36"/>
  <c r="D37" i="36"/>
  <c r="E37" i="36"/>
  <c r="F37" i="36"/>
  <c r="G37" i="36"/>
  <c r="H37" i="36"/>
  <c r="I37" i="36"/>
  <c r="J37" i="36"/>
  <c r="K37" i="36"/>
  <c r="L37" i="36"/>
  <c r="D38" i="36"/>
  <c r="E38" i="36"/>
  <c r="F38" i="36"/>
  <c r="G38" i="36"/>
  <c r="H38" i="36"/>
  <c r="I38" i="36"/>
  <c r="J38" i="36"/>
  <c r="K38" i="36"/>
  <c r="L38" i="36"/>
  <c r="E40" i="36"/>
  <c r="G40" i="36"/>
  <c r="L49" i="38" l="1"/>
  <c r="K48" i="38"/>
  <c r="I2" i="34"/>
  <c r="H2" i="36"/>
  <c r="D2" i="37" s="1"/>
  <c r="G42" i="36"/>
  <c r="E27" i="39"/>
  <c r="F42" i="36"/>
  <c r="D27" i="39"/>
  <c r="E42" i="36"/>
  <c r="C27" i="39"/>
  <c r="D42" i="36"/>
  <c r="B27" i="39"/>
  <c r="J40" i="36"/>
  <c r="H5" i="35"/>
  <c r="H19" i="35" s="1"/>
  <c r="H21" i="35"/>
  <c r="H49" i="38"/>
  <c r="D21" i="35"/>
  <c r="F45" i="36"/>
  <c r="D5" i="35"/>
  <c r="D19" i="35" s="1"/>
  <c r="L23" i="35"/>
  <c r="G21" i="35"/>
  <c r="I40" i="36"/>
  <c r="G5" i="35"/>
  <c r="G19" i="35" s="1"/>
  <c r="G55" i="38"/>
  <c r="E21" i="35"/>
  <c r="E5" i="35"/>
  <c r="E19" i="35" s="1"/>
  <c r="G45" i="36"/>
  <c r="M23" i="35"/>
  <c r="I50" i="38"/>
  <c r="D49" i="38"/>
  <c r="E55" i="38"/>
  <c r="E45" i="36"/>
  <c r="C5" i="35"/>
  <c r="C19" i="35" s="1"/>
  <c r="C21" i="35"/>
  <c r="L40" i="36"/>
  <c r="J5" i="35"/>
  <c r="J19" i="35" s="1"/>
  <c r="J22" i="35"/>
  <c r="J21" i="35"/>
  <c r="F5" i="35"/>
  <c r="F19" i="35" s="1"/>
  <c r="H40" i="36"/>
  <c r="F21" i="35"/>
  <c r="D55" i="38"/>
  <c r="D40" i="36"/>
  <c r="I54" i="38"/>
  <c r="I33" i="36"/>
  <c r="E54" i="38"/>
  <c r="E33" i="36"/>
  <c r="L53" i="38"/>
  <c r="L28" i="36"/>
  <c r="D53" i="38"/>
  <c r="D28" i="36"/>
  <c r="K52" i="38"/>
  <c r="K19" i="36"/>
  <c r="G52" i="38"/>
  <c r="G19" i="36"/>
  <c r="J50" i="38"/>
  <c r="J14" i="36"/>
  <c r="F50" i="38"/>
  <c r="F14" i="36"/>
  <c r="G48" i="38"/>
  <c r="G7" i="36"/>
  <c r="F55" i="38"/>
  <c r="F40" i="36"/>
  <c r="H53" i="38"/>
  <c r="E50" i="38"/>
  <c r="B5" i="35"/>
  <c r="B19" i="35" s="1"/>
  <c r="B21" i="35"/>
  <c r="D45" i="36"/>
  <c r="K40" i="36"/>
  <c r="I5" i="35"/>
  <c r="I19" i="35" s="1"/>
  <c r="I21" i="35"/>
  <c r="J51" i="38"/>
  <c r="F51" i="38"/>
  <c r="J54" i="38"/>
  <c r="L54" i="38"/>
  <c r="H54" i="38"/>
  <c r="D54" i="38"/>
  <c r="K54" i="38"/>
  <c r="G54" i="38"/>
  <c r="I49" i="38"/>
  <c r="E49" i="38"/>
  <c r="K53" i="38"/>
  <c r="G53" i="38"/>
  <c r="J53" i="38"/>
  <c r="F53" i="38"/>
  <c r="J52" i="38"/>
  <c r="F52" i="38"/>
  <c r="I52" i="38"/>
  <c r="E52" i="38"/>
  <c r="L52" i="38"/>
  <c r="H52" i="38"/>
  <c r="D52" i="38"/>
  <c r="I51" i="38"/>
  <c r="E51" i="38"/>
  <c r="L50" i="38"/>
  <c r="H51" i="38"/>
  <c r="D50" i="38"/>
  <c r="K49" i="38"/>
  <c r="G49" i="38"/>
  <c r="J48" i="38"/>
  <c r="F48" i="38"/>
  <c r="I48" i="38"/>
  <c r="E48" i="38"/>
  <c r="F54" i="38"/>
  <c r="K51" i="38"/>
  <c r="G51" i="38"/>
  <c r="J49" i="38"/>
  <c r="F49" i="38"/>
  <c r="L48" i="38"/>
  <c r="H48" i="38"/>
  <c r="D48" i="38"/>
  <c r="H50" i="38"/>
  <c r="L51" i="38"/>
  <c r="D51" i="38"/>
  <c r="K50" i="38"/>
  <c r="G50" i="38"/>
  <c r="I53" i="38"/>
  <c r="E53" i="38"/>
  <c r="M11" i="35" l="1"/>
  <c r="L11" i="35"/>
  <c r="G2" i="35"/>
  <c r="I11" i="35"/>
  <c r="H11" i="35"/>
  <c r="E11" i="35"/>
  <c r="D11" i="35"/>
  <c r="B11" i="35" l="1"/>
  <c r="F11" i="35"/>
  <c r="J11" i="35"/>
  <c r="C11" i="35"/>
  <c r="G11" i="35"/>
  <c r="L48" i="34" l="1"/>
  <c r="L49" i="34"/>
  <c r="L50" i="34"/>
  <c r="L51" i="34"/>
  <c r="L52" i="34"/>
  <c r="L53" i="34"/>
  <c r="L54" i="34"/>
  <c r="K48" i="34" l="1"/>
  <c r="K49" i="34"/>
  <c r="K50" i="34"/>
  <c r="K51" i="34"/>
  <c r="K52" i="34"/>
  <c r="K53" i="34"/>
  <c r="K54" i="34"/>
  <c r="J48" i="34" l="1"/>
  <c r="J49" i="34"/>
  <c r="J50" i="34"/>
  <c r="J51" i="34"/>
  <c r="J52" i="34"/>
  <c r="J53" i="34"/>
  <c r="J54" i="34"/>
  <c r="A4" i="33"/>
  <c r="D2" i="33"/>
  <c r="I48" i="34"/>
  <c r="I49" i="34"/>
  <c r="I50" i="34"/>
  <c r="I51" i="34"/>
  <c r="I52" i="34"/>
  <c r="I53" i="34"/>
  <c r="I54" i="34"/>
  <c r="A1" i="33"/>
  <c r="E28" i="33"/>
  <c r="E29" i="33"/>
  <c r="H48" i="34"/>
  <c r="H49" i="34"/>
  <c r="H50" i="34"/>
  <c r="H51" i="34"/>
  <c r="H52" i="34"/>
  <c r="H53" i="34"/>
  <c r="H54" i="34"/>
  <c r="G48" i="34"/>
  <c r="G49" i="34"/>
  <c r="G50" i="34"/>
  <c r="G51" i="34"/>
  <c r="G52" i="34"/>
  <c r="G53" i="34"/>
  <c r="G54" i="34"/>
  <c r="G55" i="34"/>
  <c r="C29" i="33"/>
  <c r="D29" i="33"/>
  <c r="B29" i="33"/>
  <c r="F55" i="34"/>
  <c r="E55" i="34"/>
  <c r="D55" i="34"/>
  <c r="F54" i="34"/>
  <c r="E54" i="34"/>
  <c r="D54" i="34"/>
  <c r="F53" i="34"/>
  <c r="E53" i="34"/>
  <c r="D53" i="34"/>
  <c r="F52" i="34"/>
  <c r="E52" i="34"/>
  <c r="D52" i="34"/>
  <c r="F51" i="34"/>
  <c r="E51" i="34"/>
  <c r="D51" i="34"/>
  <c r="F50" i="34"/>
  <c r="E50" i="34"/>
  <c r="D50" i="34"/>
  <c r="F49" i="34"/>
  <c r="E49" i="34"/>
  <c r="D49" i="34"/>
  <c r="F48" i="34"/>
  <c r="E48" i="34"/>
  <c r="D48" i="34"/>
  <c r="D28" i="33"/>
  <c r="C28" i="33"/>
  <c r="B28" i="33"/>
  <c r="H1" i="36"/>
  <c r="D1" i="37" s="1"/>
  <c r="I1" i="34"/>
  <c r="D1" i="33" s="1"/>
  <c r="G1" i="35" l="1"/>
  <c r="A27" i="35" l="1"/>
  <c r="A16" i="35"/>
</calcChain>
</file>

<file path=xl/sharedStrings.xml><?xml version="1.0" encoding="utf-8"?>
<sst xmlns="http://schemas.openxmlformats.org/spreadsheetml/2006/main" count="306" uniqueCount="110">
  <si>
    <t>P1</t>
  </si>
  <si>
    <t>P2</t>
  </si>
  <si>
    <t>B1G</t>
  </si>
  <si>
    <t>D21</t>
  </si>
  <si>
    <t>D31</t>
  </si>
  <si>
    <t>P3</t>
  </si>
  <si>
    <t>P5</t>
  </si>
  <si>
    <t>P52</t>
  </si>
  <si>
    <t>P6</t>
  </si>
  <si>
    <t>P7</t>
  </si>
  <si>
    <t>D1</t>
  </si>
  <si>
    <t>B2G+B3G</t>
  </si>
  <si>
    <t>D2</t>
  </si>
  <si>
    <t>D3</t>
  </si>
  <si>
    <t>B1*G</t>
  </si>
  <si>
    <t>D4</t>
  </si>
  <si>
    <t>P53</t>
  </si>
  <si>
    <t>B5*G</t>
  </si>
  <si>
    <t>PRODUCTION APPROACH</t>
  </si>
  <si>
    <r>
      <t xml:space="preserve">  Output of goods and services </t>
    </r>
    <r>
      <rPr>
        <sz val="8"/>
        <rFont val="Arial"/>
        <family val="2"/>
      </rPr>
      <t>(at basic prices</t>
    </r>
    <r>
      <rPr>
        <b/>
        <sz val="8"/>
        <rFont val="Arial"/>
        <family val="2"/>
      </rPr>
      <t>)</t>
    </r>
  </si>
  <si>
    <r>
      <t xml:space="preserve">  Intermediate consumption </t>
    </r>
    <r>
      <rPr>
        <sz val="8"/>
        <rFont val="Arial"/>
        <family val="2"/>
      </rPr>
      <t>(at purchasers' prices</t>
    </r>
    <r>
      <rPr>
        <b/>
        <sz val="8"/>
        <rFont val="Arial"/>
        <family val="2"/>
      </rPr>
      <t>)</t>
    </r>
  </si>
  <si>
    <r>
      <t xml:space="preserve">  Gross value added </t>
    </r>
    <r>
      <rPr>
        <sz val="8"/>
        <rFont val="Arial"/>
        <family val="2"/>
      </rPr>
      <t>(at basic prices)</t>
    </r>
  </si>
  <si>
    <t xml:space="preserve">  Taxes on products</t>
  </si>
  <si>
    <t xml:space="preserve">  Subsidies on products</t>
  </si>
  <si>
    <t>EXPENDITURE APPROACH</t>
  </si>
  <si>
    <t xml:space="preserve">  Total final consumption expenditure</t>
  </si>
  <si>
    <r>
      <t xml:space="preserve">    </t>
    </r>
    <r>
      <rPr>
        <b/>
        <sz val="8"/>
        <rFont val="Arial"/>
        <family val="2"/>
      </rPr>
      <t>Household final consumption expenditure</t>
    </r>
  </si>
  <si>
    <r>
      <t xml:space="preserve">    </t>
    </r>
    <r>
      <rPr>
        <b/>
        <sz val="8"/>
        <rFont val="Arial"/>
        <family val="2"/>
      </rPr>
      <t>NPISH final consumption expenditure</t>
    </r>
  </si>
  <si>
    <r>
      <t xml:space="preserve">    </t>
    </r>
    <r>
      <rPr>
        <b/>
        <sz val="8"/>
        <rFont val="Arial"/>
        <family val="2"/>
      </rPr>
      <t>General government final consumption expenditure</t>
    </r>
  </si>
  <si>
    <t xml:space="preserve">  Gross capital formation</t>
  </si>
  <si>
    <t xml:space="preserve">  Exports of goods and services</t>
  </si>
  <si>
    <t xml:space="preserve">  Imports of goods and services</t>
  </si>
  <si>
    <t>INCOME APPROACH</t>
  </si>
  <si>
    <t xml:space="preserve">  Compensation of employees</t>
  </si>
  <si>
    <t xml:space="preserve">  Gross operating surplus and mixed income</t>
  </si>
  <si>
    <t xml:space="preserve">  Taxes on production and imports</t>
  </si>
  <si>
    <t xml:space="preserve">  Subsidies</t>
  </si>
  <si>
    <t xml:space="preserve">  Compensation of employees received from the rest of the world</t>
  </si>
  <si>
    <t xml:space="preserve">  Compensation of employees paid to the rest of the world</t>
  </si>
  <si>
    <t xml:space="preserve">  Property income received from the rest of the world</t>
  </si>
  <si>
    <t xml:space="preserve">  Property income paid to the rest of the world</t>
  </si>
  <si>
    <t xml:space="preserve">  Gross national income (ESA 95)</t>
  </si>
  <si>
    <t>Value added: 3=1-2</t>
  </si>
  <si>
    <t>GDP PRODUCTION APPROACH: 20=3+4-5</t>
  </si>
  <si>
    <t>GDP EXPENDITURE APPROACH: 20=6+10+14-15</t>
  </si>
  <si>
    <t>Gross capital formation : 10=11+12+13</t>
  </si>
  <si>
    <t>GDP INCOME APPROACH: 20=16+17+18-19</t>
  </si>
  <si>
    <t>GNI: 27=20+21+24+25-22-23-26</t>
  </si>
  <si>
    <t>Total final consumption expenditure: 6=7+8+9</t>
  </si>
  <si>
    <t xml:space="preserve">  Taxes on production and imports paid to the institutions of the EU</t>
  </si>
  <si>
    <t xml:space="preserve">  Subsidies received from the institutions of the EU</t>
  </si>
  <si>
    <t>Table 2: Transition from ESA2010 to ESA95</t>
  </si>
  <si>
    <t>Total impact of differences in definitions between
ESA2010 and ESA95 on GNI</t>
  </si>
  <si>
    <t>(ESA2010 minus ESA95)</t>
  </si>
  <si>
    <t>Of which:</t>
  </si>
  <si>
    <t>(1a) R&amp;D created by a market producer</t>
  </si>
  <si>
    <t>(1b) R&amp;D created by a non-market producer</t>
  </si>
  <si>
    <t>(2) Valuation of output for own final use for market producers</t>
  </si>
  <si>
    <t>(3) Non-life insurance - Output, claims due to catastrophes, and reinsurance</t>
  </si>
  <si>
    <t>(4) Weapon systems in government recognised as capital assets</t>
  </si>
  <si>
    <t>(5) Decommissioning costs for large capital assets</t>
  </si>
  <si>
    <t>(6) Government, public and private sector classification</t>
  </si>
  <si>
    <t>(7) Small tools</t>
  </si>
  <si>
    <t>(8) VAT-based third EU own resource</t>
  </si>
  <si>
    <t>(9) Index-linked debt instruments</t>
  </si>
  <si>
    <t>(10) Central Bank - allocation of output</t>
  </si>
  <si>
    <t>(11) Land improvements recognised as a separate asset</t>
  </si>
  <si>
    <t>NB: The numbers of the transition items (1) to (11) correspond to the numbering used in the Manual on the changes between ESA95 and ESA2010.</t>
  </si>
  <si>
    <r>
      <t xml:space="preserve">NUMERICAL CHECKS TABLE 2 </t>
    </r>
    <r>
      <rPr>
        <sz val="8"/>
        <rFont val="Arial"/>
        <family val="2"/>
      </rPr>
      <t>(all check results should be 0)</t>
    </r>
  </si>
  <si>
    <t>Impact of differences = Sum of differences in definitions</t>
  </si>
  <si>
    <t>code ESA 2010</t>
  </si>
  <si>
    <r>
      <t xml:space="preserve">    </t>
    </r>
    <r>
      <rPr>
        <b/>
        <sz val="8"/>
        <rFont val="Arial"/>
        <family val="2"/>
      </rPr>
      <t>Gross fixed capital formation</t>
    </r>
  </si>
  <si>
    <t>P51g</t>
  </si>
  <si>
    <r>
      <t xml:space="preserve">    </t>
    </r>
    <r>
      <rPr>
        <b/>
        <sz val="8"/>
        <rFont val="Arial"/>
        <family val="2"/>
      </rPr>
      <t>Changes in inventories</t>
    </r>
  </si>
  <si>
    <r>
      <t xml:space="preserve">    </t>
    </r>
    <r>
      <rPr>
        <b/>
        <sz val="8"/>
        <rFont val="Arial"/>
        <family val="2"/>
      </rPr>
      <t>Acquisitions less disposals of valuables</t>
    </r>
  </si>
  <si>
    <t xml:space="preserve">  Gross domestic product (ESA2010)</t>
  </si>
  <si>
    <t xml:space="preserve">  Gross national income (ESA2010)</t>
  </si>
  <si>
    <t xml:space="preserve">  Less total impact of differences in definitions between ESA2010 and ESA95 on GNI</t>
  </si>
  <si>
    <t xml:space="preserve">  (ESA2010 minus ESA95)</t>
  </si>
  <si>
    <t>GNI: 29=27-28</t>
  </si>
  <si>
    <t>2010-2013</t>
  </si>
  <si>
    <t>Table 1: GDP and GNI (ESA2010) and GNI (ESA95)</t>
  </si>
  <si>
    <t>Total impact of differences in def. between ESA2010 and ESA95 on GNI: Values table 2 = table 1</t>
  </si>
  <si>
    <t>XT1 Impact of capitalised R&amp;D on cross-border RIE</t>
  </si>
  <si>
    <r>
      <t xml:space="preserve">NUMERICAL CHECKS TABLE 1 </t>
    </r>
    <r>
      <rPr>
        <sz val="8"/>
        <rFont val="Arial"/>
        <family val="2"/>
      </rPr>
      <t>(all check results should be 0)</t>
    </r>
  </si>
  <si>
    <t>GNI QUESTIONNAIRE  2022</t>
  </si>
  <si>
    <t>2010-2021</t>
  </si>
  <si>
    <t>As of 30/09/2022</t>
  </si>
  <si>
    <t>Total revision to GNI</t>
  </si>
  <si>
    <t>'of which':</t>
  </si>
  <si>
    <t>Total revision caused by GNI reservations</t>
  </si>
  <si>
    <t>Total revision caused by changes in methods and sources (excl. ESA2010 implementation)</t>
  </si>
  <si>
    <t>Total revision caused by routine (current) revisions</t>
  </si>
  <si>
    <r>
      <t xml:space="preserve">NUMERICAL CHECKS  </t>
    </r>
    <r>
      <rPr>
        <sz val="8"/>
        <rFont val="Arial"/>
        <family val="2"/>
      </rPr>
      <t>(all check results should be 0)</t>
    </r>
  </si>
  <si>
    <t>RQ Tables:</t>
  </si>
  <si>
    <t>Table 1</t>
  </si>
  <si>
    <t>Table 2</t>
  </si>
  <si>
    <t>Total impact of ESA2010 implementation</t>
  </si>
  <si>
    <t>Table 3: Revisions breakdown GNI (ESA2010) and GNI (ESA95)</t>
  </si>
  <si>
    <t>Total revision caused by other changes in methods and sources 
(excl. ESA2010 implementation)</t>
  </si>
  <si>
    <t>Table R1: GDP and GNI (ESA2010) and GNI (ESA95)</t>
  </si>
  <si>
    <t>For information only! Do not fill in cells.</t>
  </si>
  <si>
    <t>Table R2: Transition from ESA2010 to ESA95</t>
  </si>
  <si>
    <t>2010-2022</t>
  </si>
  <si>
    <t>GNI QUESTIONNAIRE  2023</t>
  </si>
  <si>
    <t>As of 30/09/2023</t>
  </si>
  <si>
    <t>(As percentage of GNI from the 2022 Questionnaire)</t>
  </si>
  <si>
    <t>As percentage of GNI (ESA95 based) from the 2023 Questionnaire</t>
  </si>
  <si>
    <t>NETHERLANDS</t>
  </si>
  <si>
    <t>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</si>
</sst>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%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12"/>
      <name val="Arial"/>
      <family val="2"/>
    </font>
    <font>
      <sz val="10"/>
      <color indexed="12"/>
      <name val="Arial"/>
      <family val="2"/>
    </font>
    <font>
      <i/>
      <sz val="8"/>
      <name val="Arial"/>
      <family val="2"/>
    </font>
    <font>
      <i/>
      <sz val="9"/>
      <color indexed="12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u/>
      <sz val="9"/>
      <name val="Times New Roman"/>
      <family val="1"/>
    </font>
    <font>
      <b/>
      <i/>
      <sz val="8"/>
      <color indexed="12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 applyBorder="0"/>
    <xf numFmtId="0" fontId="6" fillId="0" borderId="0" applyBorder="0"/>
    <xf numFmtId="0" fontId="1" fillId="0" borderId="0"/>
    <xf numFmtId="0" fontId="7" fillId="0" borderId="0"/>
    <xf numFmtId="0" fontId="6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 applyBorder="0"/>
  </cellStyleXfs>
  <cellXfs count="238">
    <xf numFmtId="0" fontId="0" fillId="0" borderId="0" xfId="0"/>
    <xf numFmtId="0" fontId="0" fillId="0" borderId="0" xfId="0" applyProtection="1"/>
    <xf numFmtId="1" fontId="2" fillId="0" borderId="0" xfId="0" applyNumberFormat="1" applyFont="1" applyBorder="1" applyAlignment="1" applyProtection="1">
      <alignment horizontal="left"/>
    </xf>
    <xf numFmtId="0" fontId="4" fillId="0" borderId="0" xfId="0" applyFont="1" applyProtection="1"/>
    <xf numFmtId="164" fontId="4" fillId="0" borderId="0" xfId="0" applyNumberFormat="1" applyFont="1" applyProtection="1"/>
    <xf numFmtId="0" fontId="5" fillId="0" borderId="6" xfId="6" applyFont="1" applyBorder="1" applyAlignment="1" applyProtection="1">
      <alignment horizontal="center"/>
    </xf>
    <xf numFmtId="0" fontId="2" fillId="0" borderId="9" xfId="6" applyFont="1" applyBorder="1" applyAlignment="1" applyProtection="1">
      <alignment horizontal="center"/>
    </xf>
    <xf numFmtId="0" fontId="3" fillId="4" borderId="12" xfId="3" applyFont="1" applyFill="1" applyBorder="1" applyAlignment="1" applyProtection="1">
      <alignment horizontal="center"/>
    </xf>
    <xf numFmtId="0" fontId="7" fillId="0" borderId="5" xfId="3" applyBorder="1" applyProtection="1"/>
    <xf numFmtId="0" fontId="5" fillId="0" borderId="6" xfId="3" applyFont="1" applyBorder="1" applyAlignment="1" applyProtection="1">
      <alignment horizontal="center"/>
    </xf>
    <xf numFmtId="0" fontId="5" fillId="0" borderId="6" xfId="3" applyFont="1" applyBorder="1" applyAlignment="1">
      <alignment horizontal="center"/>
    </xf>
    <xf numFmtId="0" fontId="7" fillId="0" borderId="10" xfId="3" applyBorder="1" applyProtection="1"/>
    <xf numFmtId="0" fontId="7" fillId="0" borderId="0" xfId="3" applyProtection="1"/>
    <xf numFmtId="0" fontId="5" fillId="1" borderId="1" xfId="3" applyFont="1" applyFill="1" applyBorder="1" applyAlignment="1" applyProtection="1">
      <alignment horizontal="center" vertical="center"/>
    </xf>
    <xf numFmtId="0" fontId="7" fillId="0" borderId="8" xfId="3" applyBorder="1" applyProtection="1"/>
    <xf numFmtId="0" fontId="2" fillId="0" borderId="9" xfId="3" applyFont="1" applyBorder="1" applyAlignment="1" applyProtection="1">
      <alignment horizontal="center"/>
    </xf>
    <xf numFmtId="0" fontId="2" fillId="0" borderId="9" xfId="3" applyFont="1" applyBorder="1" applyAlignment="1">
      <alignment horizontal="center"/>
    </xf>
    <xf numFmtId="0" fontId="7" fillId="0" borderId="3" xfId="3" applyBorder="1" applyProtection="1"/>
    <xf numFmtId="0" fontId="5" fillId="5" borderId="1" xfId="3" applyFont="1" applyFill="1" applyBorder="1" applyAlignment="1" applyProtection="1">
      <alignment horizontal="center" vertical="center"/>
    </xf>
    <xf numFmtId="0" fontId="4" fillId="0" borderId="4" xfId="3" applyFont="1" applyBorder="1" applyAlignment="1" applyProtection="1">
      <alignment horizontal="center"/>
    </xf>
    <xf numFmtId="0" fontId="2" fillId="0" borderId="4" xfId="3" applyFont="1" applyBorder="1" applyAlignment="1" applyProtection="1">
      <alignment horizontal="center"/>
    </xf>
    <xf numFmtId="49" fontId="2" fillId="0" borderId="1" xfId="3" applyNumberFormat="1" applyFont="1" applyBorder="1" applyAlignment="1" applyProtection="1">
      <alignment wrapText="1"/>
    </xf>
    <xf numFmtId="1" fontId="4" fillId="2" borderId="1" xfId="3" applyNumberFormat="1" applyFont="1" applyFill="1" applyBorder="1" applyProtection="1">
      <protection locked="0"/>
    </xf>
    <xf numFmtId="0" fontId="2" fillId="0" borderId="1" xfId="3" applyFont="1" applyBorder="1" applyProtection="1"/>
    <xf numFmtId="1" fontId="4" fillId="0" borderId="1" xfId="3" applyNumberFormat="1" applyFont="1" applyBorder="1" applyProtection="1"/>
    <xf numFmtId="0" fontId="2" fillId="0" borderId="1" xfId="3" applyFont="1" applyBorder="1" applyAlignment="1" applyProtection="1">
      <alignment horizontal="left"/>
    </xf>
    <xf numFmtId="0" fontId="4" fillId="2" borderId="1" xfId="5" applyFont="1" applyFill="1" applyBorder="1" applyProtection="1">
      <protection locked="0"/>
    </xf>
    <xf numFmtId="0" fontId="2" fillId="0" borderId="4" xfId="3" applyFont="1" applyBorder="1" applyAlignment="1" applyProtection="1">
      <alignment horizontal="left"/>
    </xf>
    <xf numFmtId="1" fontId="4" fillId="0" borderId="4" xfId="3" applyNumberFormat="1" applyFont="1" applyFill="1" applyBorder="1" applyProtection="1">
      <protection locked="0"/>
    </xf>
    <xf numFmtId="0" fontId="10" fillId="0" borderId="0" xfId="3" applyFont="1" applyProtection="1"/>
    <xf numFmtId="0" fontId="11" fillId="0" borderId="0" xfId="3" applyFont="1" applyProtection="1"/>
    <xf numFmtId="0" fontId="4" fillId="0" borderId="0" xfId="3" applyFont="1" applyProtection="1"/>
    <xf numFmtId="0" fontId="2" fillId="0" borderId="0" xfId="0" applyFont="1" applyProtection="1"/>
    <xf numFmtId="0" fontId="4" fillId="0" borderId="0" xfId="3" applyFont="1" applyFill="1" applyBorder="1" applyProtection="1"/>
    <xf numFmtId="164" fontId="4" fillId="0" borderId="0" xfId="3" applyNumberFormat="1" applyFont="1" applyProtection="1"/>
    <xf numFmtId="0" fontId="2" fillId="0" borderId="5" xfId="3" applyFont="1" applyBorder="1" applyProtection="1"/>
    <xf numFmtId="0" fontId="4" fillId="0" borderId="5" xfId="3" applyFont="1" applyBorder="1" applyProtection="1"/>
    <xf numFmtId="0" fontId="2" fillId="0" borderId="7" xfId="3" applyFont="1" applyBorder="1" applyProtection="1"/>
    <xf numFmtId="0" fontId="4" fillId="0" borderId="7" xfId="3" applyFont="1" applyBorder="1" applyProtection="1"/>
    <xf numFmtId="0" fontId="2" fillId="0" borderId="8" xfId="3" applyFont="1" applyBorder="1" applyProtection="1"/>
    <xf numFmtId="0" fontId="2" fillId="0" borderId="4" xfId="3" applyFont="1" applyBorder="1" applyProtection="1"/>
    <xf numFmtId="0" fontId="2" fillId="0" borderId="2" xfId="3" applyFont="1" applyBorder="1" applyAlignment="1" applyProtection="1">
      <alignment horizontal="center"/>
    </xf>
    <xf numFmtId="0" fontId="4" fillId="0" borderId="10" xfId="3" applyFont="1" applyBorder="1" applyProtection="1"/>
    <xf numFmtId="0" fontId="4" fillId="0" borderId="11" xfId="3" applyFont="1" applyBorder="1" applyProtection="1"/>
    <xf numFmtId="0" fontId="2" fillId="0" borderId="11" xfId="3" applyFont="1" applyBorder="1" applyAlignment="1" applyProtection="1">
      <alignment horizontal="center"/>
    </xf>
    <xf numFmtId="0" fontId="2" fillId="0" borderId="11" xfId="3" applyFont="1" applyBorder="1" applyAlignment="1" applyProtection="1">
      <alignment horizontal="left"/>
    </xf>
    <xf numFmtId="0" fontId="4" fillId="0" borderId="11" xfId="3" applyFont="1" applyBorder="1" applyAlignment="1" applyProtection="1">
      <alignment horizontal="center"/>
    </xf>
    <xf numFmtId="0" fontId="2" fillId="0" borderId="11" xfId="3" applyFont="1" applyBorder="1" applyProtection="1"/>
    <xf numFmtId="0" fontId="4" fillId="2" borderId="3" xfId="3" applyFont="1" applyFill="1" applyBorder="1" applyProtection="1">
      <protection locked="0"/>
    </xf>
    <xf numFmtId="0" fontId="4" fillId="2" borderId="3" xfId="3" applyFont="1" applyFill="1" applyBorder="1" applyAlignment="1" applyProtection="1">
      <alignment horizontal="center"/>
      <protection locked="0"/>
    </xf>
    <xf numFmtId="1" fontId="4" fillId="2" borderId="4" xfId="3" applyNumberFormat="1" applyFont="1" applyFill="1" applyBorder="1" applyProtection="1">
      <protection locked="0"/>
    </xf>
    <xf numFmtId="0" fontId="2" fillId="0" borderId="10" xfId="3" applyFont="1" applyBorder="1" applyAlignment="1" applyProtection="1">
      <alignment horizontal="center"/>
    </xf>
    <xf numFmtId="0" fontId="4" fillId="0" borderId="10" xfId="3" applyFont="1" applyBorder="1" applyAlignment="1" applyProtection="1">
      <alignment horizontal="center"/>
    </xf>
    <xf numFmtId="1" fontId="4" fillId="0" borderId="12" xfId="3" applyNumberFormat="1" applyFont="1" applyBorder="1" applyProtection="1"/>
    <xf numFmtId="0" fontId="4" fillId="6" borderId="11" xfId="3" applyFont="1" applyFill="1" applyBorder="1" applyAlignment="1" applyProtection="1">
      <alignment horizontal="center"/>
    </xf>
    <xf numFmtId="0" fontId="4" fillId="0" borderId="11" xfId="3" applyFont="1" applyBorder="1" applyAlignment="1" applyProtection="1">
      <alignment horizontal="left"/>
    </xf>
    <xf numFmtId="0" fontId="2" fillId="3" borderId="13" xfId="3" applyFont="1" applyFill="1" applyBorder="1" applyProtection="1"/>
    <xf numFmtId="0" fontId="2" fillId="3" borderId="14" xfId="3" applyFont="1" applyFill="1" applyBorder="1" applyProtection="1"/>
    <xf numFmtId="1" fontId="4" fillId="7" borderId="2" xfId="3" applyNumberFormat="1" applyFont="1" applyFill="1" applyBorder="1" applyAlignment="1" applyProtection="1">
      <alignment horizontal="center"/>
      <protection locked="0"/>
    </xf>
    <xf numFmtId="0" fontId="4" fillId="0" borderId="10" xfId="3" applyFont="1" applyFill="1" applyBorder="1" applyProtection="1"/>
    <xf numFmtId="0" fontId="2" fillId="0" borderId="11" xfId="4" applyFont="1" applyFill="1" applyBorder="1" applyProtection="1"/>
    <xf numFmtId="0" fontId="4" fillId="0" borderId="11" xfId="4" applyFont="1" applyBorder="1" applyAlignment="1" applyProtection="1">
      <alignment horizontal="center"/>
    </xf>
    <xf numFmtId="0" fontId="2" fillId="0" borderId="11" xfId="4" applyFont="1" applyBorder="1" applyProtection="1"/>
    <xf numFmtId="0" fontId="4" fillId="0" borderId="0" xfId="4" applyFont="1" applyAlignment="1" applyProtection="1">
      <alignment horizontal="center"/>
    </xf>
    <xf numFmtId="0" fontId="2" fillId="0" borderId="11" xfId="4" applyFont="1" applyBorder="1" applyAlignment="1" applyProtection="1">
      <alignment horizontal="left"/>
    </xf>
    <xf numFmtId="0" fontId="4" fillId="0" borderId="11" xfId="3" applyFont="1" applyFill="1" applyBorder="1" applyProtection="1"/>
    <xf numFmtId="0" fontId="4" fillId="0" borderId="0" xfId="3" applyFont="1" applyFill="1" applyProtection="1"/>
    <xf numFmtId="1" fontId="4" fillId="0" borderId="1" xfId="3" applyNumberFormat="1" applyFont="1" applyFill="1" applyBorder="1" applyProtection="1"/>
    <xf numFmtId="0" fontId="2" fillId="3" borderId="13" xfId="4" applyFont="1" applyFill="1" applyBorder="1" applyProtection="1"/>
    <xf numFmtId="0" fontId="2" fillId="3" borderId="14" xfId="4" applyFont="1" applyFill="1" applyBorder="1" applyAlignment="1" applyProtection="1">
      <alignment horizontal="left"/>
    </xf>
    <xf numFmtId="0" fontId="12" fillId="0" borderId="11" xfId="3" applyFont="1" applyBorder="1" applyProtection="1"/>
    <xf numFmtId="0" fontId="2" fillId="0" borderId="11" xfId="3" applyFont="1" applyBorder="1" applyAlignment="1" applyProtection="1">
      <alignment vertical="top"/>
    </xf>
    <xf numFmtId="0" fontId="2" fillId="2" borderId="11" xfId="3" applyFont="1" applyFill="1" applyBorder="1" applyAlignment="1" applyProtection="1">
      <alignment vertical="top"/>
      <protection locked="0"/>
    </xf>
    <xf numFmtId="0" fontId="4" fillId="2" borderId="11" xfId="3" applyFont="1" applyFill="1" applyBorder="1" applyProtection="1">
      <protection locked="0"/>
    </xf>
    <xf numFmtId="0" fontId="2" fillId="3" borderId="14" xfId="3" applyFont="1" applyFill="1" applyBorder="1" applyAlignment="1" applyProtection="1">
      <alignment horizontal="left"/>
    </xf>
    <xf numFmtId="1" fontId="4" fillId="2" borderId="2" xfId="3" applyNumberFormat="1" applyFont="1" applyFill="1" applyBorder="1" applyProtection="1">
      <protection locked="0"/>
    </xf>
    <xf numFmtId="0" fontId="0" fillId="0" borderId="0" xfId="0" applyBorder="1" applyProtection="1"/>
    <xf numFmtId="1" fontId="4" fillId="0" borderId="0" xfId="0" applyNumberFormat="1" applyFont="1" applyBorder="1" applyAlignment="1" applyProtection="1">
      <alignment horizontal="left"/>
    </xf>
    <xf numFmtId="1" fontId="4" fillId="0" borderId="0" xfId="0" applyNumberFormat="1" applyFont="1" applyFill="1" applyBorder="1" applyAlignment="1" applyProtection="1">
      <alignment horizontal="left"/>
    </xf>
    <xf numFmtId="1" fontId="4" fillId="0" borderId="0" xfId="1" applyNumberFormat="1" applyFont="1" applyBorder="1" applyAlignment="1" applyProtection="1">
      <alignment horizontal="left"/>
    </xf>
    <xf numFmtId="0" fontId="6" fillId="0" borderId="0" xfId="1" applyProtection="1"/>
    <xf numFmtId="0" fontId="4" fillId="0" borderId="0" xfId="3" applyFont="1" applyFill="1" applyBorder="1" applyAlignment="1" applyProtection="1">
      <alignment horizontal="left"/>
    </xf>
    <xf numFmtId="0" fontId="7" fillId="0" borderId="6" xfId="3" applyBorder="1" applyProtection="1"/>
    <xf numFmtId="1" fontId="4" fillId="2" borderId="1" xfId="5" applyNumberFormat="1" applyFont="1" applyFill="1" applyBorder="1" applyProtection="1">
      <protection locked="0"/>
    </xf>
    <xf numFmtId="1" fontId="4" fillId="2" borderId="2" xfId="5" applyNumberFormat="1" applyFont="1" applyFill="1" applyBorder="1" applyProtection="1">
      <protection locked="0"/>
    </xf>
    <xf numFmtId="0" fontId="5" fillId="0" borderId="10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1" fontId="4" fillId="0" borderId="2" xfId="3" applyNumberFormat="1" applyFont="1" applyBorder="1" applyProtection="1"/>
    <xf numFmtId="0" fontId="7" fillId="0" borderId="9" xfId="3" applyBorder="1" applyProtection="1"/>
    <xf numFmtId="0" fontId="8" fillId="0" borderId="13" xfId="3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13" fillId="0" borderId="0" xfId="0" applyFont="1" applyProtection="1"/>
    <xf numFmtId="1" fontId="13" fillId="2" borderId="14" xfId="4" applyNumberFormat="1" applyFont="1" applyFill="1" applyBorder="1" applyProtection="1">
      <protection locked="0"/>
    </xf>
    <xf numFmtId="1" fontId="13" fillId="2" borderId="2" xfId="4" applyNumberFormat="1" applyFont="1" applyFill="1" applyBorder="1" applyProtection="1">
      <protection locked="0"/>
    </xf>
    <xf numFmtId="0" fontId="17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2" fillId="0" borderId="0" xfId="3" applyFont="1" applyBorder="1" applyAlignment="1">
      <alignment horizontal="center"/>
    </xf>
    <xf numFmtId="0" fontId="7" fillId="0" borderId="7" xfId="3" applyBorder="1" applyProtection="1"/>
    <xf numFmtId="0" fontId="2" fillId="0" borderId="0" xfId="3" applyFont="1" applyBorder="1" applyAlignment="1" applyProtection="1">
      <alignment horizontal="center"/>
    </xf>
    <xf numFmtId="0" fontId="8" fillId="0" borderId="15" xfId="3" applyFont="1" applyBorder="1" applyAlignment="1" applyProtection="1">
      <alignment horizontal="center" vertical="center"/>
    </xf>
    <xf numFmtId="0" fontId="0" fillId="0" borderId="14" xfId="0" applyBorder="1"/>
    <xf numFmtId="0" fontId="2" fillId="0" borderId="11" xfId="3" applyFont="1" applyBorder="1" applyAlignment="1">
      <alignment horizontal="center"/>
    </xf>
    <xf numFmtId="0" fontId="13" fillId="0" borderId="0" xfId="0" applyFont="1" applyBorder="1" applyProtection="1"/>
    <xf numFmtId="0" fontId="0" fillId="0" borderId="11" xfId="0" applyBorder="1"/>
    <xf numFmtId="0" fontId="13" fillId="0" borderId="9" xfId="0" applyFont="1" applyBorder="1" applyProtection="1"/>
    <xf numFmtId="49" fontId="2" fillId="0" borderId="2" xfId="3" applyNumberFormat="1" applyFont="1" applyBorder="1" applyAlignment="1" applyProtection="1">
      <alignment wrapText="1"/>
    </xf>
    <xf numFmtId="0" fontId="14" fillId="0" borderId="2" xfId="0" applyFont="1" applyBorder="1" applyAlignment="1" applyProtection="1">
      <alignment horizontal="justify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justify" vertical="center" wrapText="1"/>
    </xf>
    <xf numFmtId="165" fontId="13" fillId="0" borderId="2" xfId="7" applyNumberFormat="1" applyFont="1" applyBorder="1" applyAlignment="1" applyProtection="1">
      <alignment horizontal="righ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165" fontId="14" fillId="0" borderId="2" xfId="7" applyNumberFormat="1" applyFont="1" applyBorder="1" applyAlignment="1" applyProtection="1">
      <alignment horizontal="right" vertical="center" wrapText="1"/>
    </xf>
    <xf numFmtId="0" fontId="16" fillId="0" borderId="13" xfId="0" applyFont="1" applyBorder="1" applyAlignment="1" applyProtection="1">
      <alignment horizontal="justify" vertical="center" wrapText="1"/>
    </xf>
    <xf numFmtId="165" fontId="13" fillId="0" borderId="12" xfId="7" applyNumberFormat="1" applyFont="1" applyBorder="1" applyAlignment="1" applyProtection="1">
      <alignment horizontal="right" vertical="center" wrapText="1"/>
    </xf>
    <xf numFmtId="0" fontId="13" fillId="0" borderId="13" xfId="0" applyFont="1" applyBorder="1" applyProtection="1"/>
    <xf numFmtId="0" fontId="13" fillId="0" borderId="15" xfId="0" applyFont="1" applyBorder="1" applyProtection="1"/>
    <xf numFmtId="0" fontId="2" fillId="0" borderId="5" xfId="4" applyFont="1" applyBorder="1" applyProtection="1"/>
    <xf numFmtId="0" fontId="3" fillId="4" borderId="10" xfId="4" applyFont="1" applyFill="1" applyBorder="1" applyAlignment="1" applyProtection="1">
      <alignment horizontal="center"/>
    </xf>
    <xf numFmtId="0" fontId="4" fillId="0" borderId="5" xfId="4" applyFont="1" applyBorder="1" applyProtection="1"/>
    <xf numFmtId="0" fontId="6" fillId="0" borderId="5" xfId="4" applyBorder="1" applyProtection="1"/>
    <xf numFmtId="0" fontId="6" fillId="0" borderId="6" xfId="4" applyBorder="1" applyProtection="1"/>
    <xf numFmtId="1" fontId="5" fillId="0" borderId="6" xfId="4" applyNumberFormat="1" applyFont="1" applyBorder="1" applyAlignment="1" applyProtection="1">
      <alignment horizontal="center"/>
    </xf>
    <xf numFmtId="0" fontId="5" fillId="0" borderId="6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0" fontId="6" fillId="0" borderId="0" xfId="4" applyProtection="1"/>
    <xf numFmtId="0" fontId="2" fillId="0" borderId="7" xfId="4" applyFont="1" applyBorder="1" applyProtection="1"/>
    <xf numFmtId="0" fontId="5" fillId="1" borderId="0" xfId="4" applyFont="1" applyFill="1" applyBorder="1" applyAlignment="1" applyProtection="1">
      <alignment horizontal="center" vertical="center"/>
    </xf>
    <xf numFmtId="0" fontId="4" fillId="0" borderId="7" xfId="4" applyFont="1" applyBorder="1" applyProtection="1"/>
    <xf numFmtId="0" fontId="6" fillId="0" borderId="8" xfId="4" applyBorder="1" applyProtection="1"/>
    <xf numFmtId="0" fontId="6" fillId="0" borderId="0" xfId="4" applyBorder="1" applyProtection="1"/>
    <xf numFmtId="1" fontId="5" fillId="0" borderId="0" xfId="4" applyNumberFormat="1" applyFont="1" applyBorder="1" applyAlignment="1" applyProtection="1">
      <alignment horizontal="center"/>
    </xf>
    <xf numFmtId="0" fontId="2" fillId="0" borderId="9" xfId="4" applyFont="1" applyBorder="1" applyAlignment="1" applyProtection="1">
      <alignment horizontal="center"/>
    </xf>
    <xf numFmtId="0" fontId="2" fillId="0" borderId="3" xfId="4" applyFont="1" applyBorder="1" applyAlignment="1" applyProtection="1">
      <alignment horizontal="center"/>
    </xf>
    <xf numFmtId="0" fontId="5" fillId="0" borderId="11" xfId="4" applyFont="1" applyBorder="1" applyAlignment="1" applyProtection="1">
      <alignment horizontal="center"/>
    </xf>
    <xf numFmtId="0" fontId="2" fillId="0" borderId="1" xfId="4" applyFont="1" applyBorder="1" applyProtection="1"/>
    <xf numFmtId="0" fontId="2" fillId="0" borderId="8" xfId="4" applyFont="1" applyBorder="1" applyProtection="1"/>
    <xf numFmtId="0" fontId="4" fillId="0" borderId="3" xfId="4" applyFont="1" applyBorder="1" applyAlignment="1" applyProtection="1">
      <alignment horizontal="center"/>
    </xf>
    <xf numFmtId="0" fontId="2" fillId="0" borderId="4" xfId="4" applyFont="1" applyBorder="1" applyProtection="1"/>
    <xf numFmtId="0" fontId="2" fillId="0" borderId="2" xfId="4" applyFont="1" applyBorder="1" applyAlignment="1" applyProtection="1">
      <alignment horizontal="center"/>
    </xf>
    <xf numFmtId="0" fontId="4" fillId="0" borderId="10" xfId="4" applyFont="1" applyBorder="1" applyProtection="1"/>
    <xf numFmtId="0" fontId="4" fillId="0" borderId="11" xfId="4" applyFont="1" applyBorder="1" applyProtection="1"/>
    <xf numFmtId="1" fontId="4" fillId="0" borderId="1" xfId="4" applyNumberFormat="1" applyFont="1" applyBorder="1" applyProtection="1"/>
    <xf numFmtId="0" fontId="2" fillId="0" borderId="11" xfId="4" applyFont="1" applyBorder="1" applyAlignment="1" applyProtection="1">
      <alignment horizontal="center"/>
    </xf>
    <xf numFmtId="1" fontId="4" fillId="0" borderId="1" xfId="0" applyNumberFormat="1" applyFont="1" applyFill="1" applyBorder="1" applyProtection="1"/>
    <xf numFmtId="0" fontId="4" fillId="0" borderId="3" xfId="4" applyFont="1" applyFill="1" applyBorder="1" applyProtection="1"/>
    <xf numFmtId="0" fontId="4" fillId="0" borderId="3" xfId="4" applyFont="1" applyFill="1" applyBorder="1" applyAlignment="1" applyProtection="1">
      <alignment horizontal="center"/>
    </xf>
    <xf numFmtId="1" fontId="4" fillId="0" borderId="4" xfId="4" applyNumberFormat="1" applyFont="1" applyFill="1" applyBorder="1" applyProtection="1"/>
    <xf numFmtId="0" fontId="2" fillId="0" borderId="10" xfId="4" applyFont="1" applyBorder="1" applyAlignment="1" applyProtection="1">
      <alignment horizontal="center"/>
    </xf>
    <xf numFmtId="0" fontId="4" fillId="0" borderId="10" xfId="4" applyFont="1" applyBorder="1" applyAlignment="1" applyProtection="1">
      <alignment horizontal="center"/>
    </xf>
    <xf numFmtId="0" fontId="4" fillId="6" borderId="11" xfId="4" applyFont="1" applyFill="1" applyBorder="1" applyAlignment="1" applyProtection="1">
      <alignment horizontal="center"/>
    </xf>
    <xf numFmtId="0" fontId="4" fillId="0" borderId="11" xfId="4" applyFont="1" applyBorder="1" applyAlignment="1" applyProtection="1">
      <alignment horizontal="left"/>
    </xf>
    <xf numFmtId="0" fontId="2" fillId="3" borderId="14" xfId="4" applyFont="1" applyFill="1" applyBorder="1" applyProtection="1"/>
    <xf numFmtId="1" fontId="4" fillId="7" borderId="2" xfId="4" applyNumberFormat="1" applyFont="1" applyFill="1" applyBorder="1" applyAlignment="1" applyProtection="1">
      <alignment horizontal="center"/>
    </xf>
    <xf numFmtId="0" fontId="4" fillId="0" borderId="10" xfId="4" applyFont="1" applyFill="1" applyBorder="1" applyProtection="1"/>
    <xf numFmtId="0" fontId="4" fillId="0" borderId="0" xfId="4" applyFont="1" applyBorder="1" applyAlignment="1" applyProtection="1">
      <alignment horizontal="center"/>
    </xf>
    <xf numFmtId="0" fontId="4" fillId="0" borderId="11" xfId="4" applyFont="1" applyFill="1" applyBorder="1" applyProtection="1"/>
    <xf numFmtId="0" fontId="4" fillId="0" borderId="0" xfId="4" applyFont="1" applyFill="1" applyBorder="1" applyProtection="1"/>
    <xf numFmtId="1" fontId="4" fillId="0" borderId="4" xfId="0" applyNumberFormat="1" applyFont="1" applyFill="1" applyBorder="1" applyProtection="1"/>
    <xf numFmtId="0" fontId="4" fillId="0" borderId="0" xfId="4" applyFont="1" applyProtection="1"/>
    <xf numFmtId="1" fontId="4" fillId="0" borderId="1" xfId="4" applyNumberFormat="1" applyFont="1" applyFill="1" applyBorder="1" applyProtection="1"/>
    <xf numFmtId="0" fontId="12" fillId="0" borderId="11" xfId="4" applyFont="1" applyBorder="1" applyProtection="1"/>
    <xf numFmtId="0" fontId="4" fillId="0" borderId="0" xfId="4" applyFont="1" applyBorder="1" applyProtection="1"/>
    <xf numFmtId="0" fontId="2" fillId="0" borderId="11" xfId="4" applyFont="1" applyBorder="1" applyAlignment="1" applyProtection="1">
      <alignment vertical="top"/>
    </xf>
    <xf numFmtId="0" fontId="2" fillId="0" borderId="11" xfId="4" applyFont="1" applyFill="1" applyBorder="1" applyAlignment="1" applyProtection="1">
      <alignment vertical="top"/>
    </xf>
    <xf numFmtId="0" fontId="11" fillId="0" borderId="0" xfId="4" applyFont="1" applyProtection="1"/>
    <xf numFmtId="164" fontId="4" fillId="0" borderId="0" xfId="1" applyNumberFormat="1" applyFont="1" applyProtection="1"/>
    <xf numFmtId="164" fontId="4" fillId="0" borderId="0" xfId="4" applyNumberFormat="1" applyFont="1" applyProtection="1"/>
    <xf numFmtId="0" fontId="4" fillId="0" borderId="0" xfId="4" applyFont="1" applyFill="1" applyBorder="1" applyAlignment="1" applyProtection="1">
      <alignment horizontal="left"/>
    </xf>
    <xf numFmtId="0" fontId="3" fillId="4" borderId="12" xfId="4" applyFont="1" applyFill="1" applyBorder="1" applyAlignment="1" applyProtection="1">
      <alignment horizontal="center"/>
    </xf>
    <xf numFmtId="0" fontId="5" fillId="1" borderId="1" xfId="4" applyFont="1" applyFill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/>
    </xf>
    <xf numFmtId="0" fontId="4" fillId="0" borderId="4" xfId="4" applyFont="1" applyBorder="1" applyAlignment="1" applyProtection="1">
      <alignment horizontal="center"/>
    </xf>
    <xf numFmtId="0" fontId="2" fillId="0" borderId="4" xfId="4" applyFont="1" applyBorder="1" applyAlignment="1" applyProtection="1">
      <alignment horizontal="center"/>
    </xf>
    <xf numFmtId="49" fontId="2" fillId="0" borderId="1" xfId="4" applyNumberFormat="1" applyFont="1" applyBorder="1" applyAlignment="1" applyProtection="1">
      <alignment wrapText="1"/>
    </xf>
    <xf numFmtId="1" fontId="4" fillId="0" borderId="12" xfId="4" applyNumberFormat="1" applyFont="1" applyFill="1" applyBorder="1" applyProtection="1"/>
    <xf numFmtId="0" fontId="2" fillId="0" borderId="1" xfId="4" applyFont="1" applyBorder="1" applyAlignment="1" applyProtection="1">
      <alignment horizontal="left"/>
    </xf>
    <xf numFmtId="0" fontId="2" fillId="0" borderId="4" xfId="4" applyFont="1" applyBorder="1" applyAlignment="1" applyProtection="1">
      <alignment horizontal="left"/>
    </xf>
    <xf numFmtId="0" fontId="10" fillId="0" borderId="8" xfId="4" applyFont="1" applyBorder="1" applyProtection="1"/>
    <xf numFmtId="0" fontId="6" fillId="0" borderId="9" xfId="4" applyBorder="1" applyProtection="1"/>
    <xf numFmtId="0" fontId="6" fillId="0" borderId="3" xfId="4" applyBorder="1" applyProtection="1"/>
    <xf numFmtId="1" fontId="4" fillId="7" borderId="2" xfId="4" applyNumberFormat="1" applyFont="1" applyFill="1" applyBorder="1" applyAlignment="1" applyProtection="1">
      <alignment horizontal="center"/>
      <protection locked="0"/>
    </xf>
    <xf numFmtId="0" fontId="4" fillId="0" borderId="0" xfId="4" applyFont="1" applyFill="1" applyProtection="1"/>
    <xf numFmtId="1" fontId="2" fillId="0" borderId="9" xfId="9" applyNumberFormat="1" applyFont="1" applyBorder="1" applyAlignment="1" applyProtection="1">
      <alignment horizontal="center"/>
    </xf>
    <xf numFmtId="0" fontId="2" fillId="0" borderId="9" xfId="4" applyFont="1" applyBorder="1" applyAlignment="1">
      <alignment horizontal="center"/>
    </xf>
    <xf numFmtId="0" fontId="5" fillId="1" borderId="11" xfId="4" applyFont="1" applyFill="1" applyBorder="1" applyAlignment="1" applyProtection="1">
      <alignment horizontal="center" vertical="center"/>
    </xf>
    <xf numFmtId="0" fontId="6" fillId="0" borderId="10" xfId="4" applyBorder="1" applyProtection="1"/>
    <xf numFmtId="1" fontId="5" fillId="0" borderId="6" xfId="9" applyNumberFormat="1" applyFont="1" applyBorder="1" applyAlignment="1" applyProtection="1">
      <alignment horizontal="center"/>
    </xf>
    <xf numFmtId="0" fontId="5" fillId="0" borderId="6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5" borderId="1" xfId="4" applyFont="1" applyFill="1" applyBorder="1" applyAlignment="1" applyProtection="1">
      <alignment horizontal="center" vertical="center"/>
    </xf>
    <xf numFmtId="0" fontId="10" fillId="0" borderId="0" xfId="4" applyFont="1" applyProtection="1"/>
    <xf numFmtId="1" fontId="5" fillId="0" borderId="6" xfId="6" applyNumberFormat="1" applyFont="1" applyBorder="1" applyAlignment="1" applyProtection="1">
      <alignment horizontal="center"/>
    </xf>
    <xf numFmtId="1" fontId="2" fillId="0" borderId="9" xfId="6" applyNumberFormat="1" applyFont="1" applyBorder="1" applyAlignment="1" applyProtection="1">
      <alignment horizontal="center"/>
    </xf>
    <xf numFmtId="1" fontId="4" fillId="0" borderId="1" xfId="8" applyNumberFormat="1" applyFont="1" applyFill="1" applyBorder="1" applyProtection="1">
      <protection locked="0"/>
    </xf>
    <xf numFmtId="1" fontId="4" fillId="0" borderId="4" xfId="4" applyNumberFormat="1" applyFont="1" applyFill="1" applyBorder="1" applyProtection="1">
      <protection locked="0"/>
    </xf>
    <xf numFmtId="1" fontId="4" fillId="0" borderId="1" xfId="4" applyNumberFormat="1" applyFont="1" applyFill="1" applyBorder="1" applyProtection="1">
      <protection locked="0"/>
    </xf>
    <xf numFmtId="1" fontId="4" fillId="0" borderId="2" xfId="8" applyNumberFormat="1" applyFont="1" applyFill="1" applyBorder="1" applyProtection="1">
      <protection locked="0"/>
    </xf>
    <xf numFmtId="1" fontId="4" fillId="0" borderId="2" xfId="4" applyNumberFormat="1" applyFont="1" applyFill="1" applyBorder="1" applyProtection="1"/>
    <xf numFmtId="0" fontId="4" fillId="0" borderId="11" xfId="4" applyFont="1" applyFill="1" applyBorder="1" applyAlignment="1" applyProtection="1">
      <alignment horizontal="center"/>
    </xf>
    <xf numFmtId="0" fontId="4" fillId="0" borderId="3" xfId="4" applyFont="1" applyFill="1" applyBorder="1" applyProtection="1">
      <protection locked="0"/>
    </xf>
    <xf numFmtId="0" fontId="4" fillId="0" borderId="3" xfId="4" applyFont="1" applyFill="1" applyBorder="1" applyAlignment="1" applyProtection="1">
      <alignment horizontal="center"/>
      <protection locked="0"/>
    </xf>
    <xf numFmtId="0" fontId="2" fillId="0" borderId="10" xfId="4" applyFont="1" applyFill="1" applyBorder="1" applyAlignment="1" applyProtection="1">
      <alignment horizontal="center"/>
    </xf>
    <xf numFmtId="0" fontId="4" fillId="0" borderId="10" xfId="4" applyFont="1" applyFill="1" applyBorder="1" applyAlignment="1" applyProtection="1">
      <alignment horizontal="center"/>
    </xf>
    <xf numFmtId="0" fontId="4" fillId="0" borderId="11" xfId="4" applyFont="1" applyFill="1" applyBorder="1" applyAlignment="1" applyProtection="1">
      <alignment horizontal="left"/>
    </xf>
    <xf numFmtId="0" fontId="2" fillId="0" borderId="14" xfId="4" applyFont="1" applyFill="1" applyBorder="1" applyProtection="1"/>
    <xf numFmtId="1" fontId="4" fillId="0" borderId="2" xfId="4" applyNumberFormat="1" applyFont="1" applyFill="1" applyBorder="1" applyAlignment="1" applyProtection="1">
      <alignment horizontal="center"/>
      <protection locked="0"/>
    </xf>
    <xf numFmtId="0" fontId="4" fillId="0" borderId="0" xfId="4" applyFont="1" applyFill="1" applyAlignment="1" applyProtection="1">
      <alignment horizontal="center"/>
    </xf>
    <xf numFmtId="0" fontId="2" fillId="0" borderId="11" xfId="4" applyFont="1" applyFill="1" applyBorder="1" applyAlignment="1" applyProtection="1">
      <alignment horizontal="left"/>
    </xf>
    <xf numFmtId="0" fontId="2" fillId="0" borderId="14" xfId="4" applyFont="1" applyFill="1" applyBorder="1" applyAlignment="1" applyProtection="1">
      <alignment horizontal="left"/>
    </xf>
    <xf numFmtId="0" fontId="12" fillId="0" borderId="11" xfId="4" applyFont="1" applyFill="1" applyBorder="1" applyProtection="1"/>
    <xf numFmtId="0" fontId="2" fillId="0" borderId="11" xfId="4" applyFont="1" applyFill="1" applyBorder="1" applyAlignment="1" applyProtection="1">
      <alignment vertical="top"/>
      <protection locked="0"/>
    </xf>
    <xf numFmtId="0" fontId="4" fillId="0" borderId="11" xfId="4" applyFont="1" applyFill="1" applyBorder="1" applyProtection="1">
      <protection locked="0"/>
    </xf>
    <xf numFmtId="1" fontId="0" fillId="0" borderId="2" xfId="0" applyNumberFormat="1" applyBorder="1"/>
    <xf numFmtId="1" fontId="4" fillId="0" borderId="2" xfId="0" applyNumberFormat="1" applyFont="1" applyFill="1" applyBorder="1" applyProtection="1"/>
    <xf numFmtId="49" fontId="2" fillId="0" borderId="7" xfId="4" applyNumberFormat="1" applyFont="1" applyBorder="1" applyAlignment="1" applyProtection="1">
      <alignment wrapText="1"/>
    </xf>
    <xf numFmtId="0" fontId="2" fillId="0" borderId="7" xfId="4" applyFont="1" applyBorder="1" applyAlignment="1" applyProtection="1">
      <alignment horizontal="left"/>
    </xf>
    <xf numFmtId="0" fontId="2" fillId="0" borderId="8" xfId="4" applyFont="1" applyBorder="1" applyAlignment="1" applyProtection="1">
      <alignment horizontal="left"/>
    </xf>
    <xf numFmtId="0" fontId="2" fillId="0" borderId="1" xfId="4" applyFont="1" applyBorder="1" applyAlignment="1" applyProtection="1">
      <alignment horizontal="center"/>
    </xf>
    <xf numFmtId="1" fontId="4" fillId="0" borderId="4" xfId="8" applyNumberFormat="1" applyFont="1" applyFill="1" applyBorder="1" applyProtection="1">
      <protection locked="0"/>
    </xf>
    <xf numFmtId="1" fontId="19" fillId="0" borderId="4" xfId="8" applyNumberFormat="1" applyFont="1" applyFill="1" applyBorder="1" applyProtection="1">
      <protection locked="0"/>
    </xf>
    <xf numFmtId="1" fontId="4" fillId="0" borderId="12" xfId="0" applyNumberFormat="1" applyFont="1" applyFill="1" applyBorder="1" applyProtection="1"/>
    <xf numFmtId="1" fontId="4" fillId="0" borderId="11" xfId="0" applyNumberFormat="1" applyFont="1" applyFill="1" applyBorder="1" applyProtection="1"/>
    <xf numFmtId="0" fontId="8" fillId="0" borderId="13" xfId="3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3" fillId="4" borderId="5" xfId="2" applyFont="1" applyFill="1" applyBorder="1" applyAlignment="1" applyProtection="1">
      <alignment horizontal="center"/>
    </xf>
    <xf numFmtId="0" fontId="3" fillId="4" borderId="10" xfId="2" applyFont="1" applyFill="1" applyBorder="1" applyAlignment="1" applyProtection="1">
      <alignment horizontal="center"/>
    </xf>
    <xf numFmtId="0" fontId="5" fillId="1" borderId="7" xfId="3" applyFont="1" applyFill="1" applyBorder="1" applyAlignment="1" applyProtection="1">
      <alignment horizontal="center" vertical="center"/>
    </xf>
    <xf numFmtId="0" fontId="5" fillId="1" borderId="11" xfId="3" applyFont="1" applyFill="1" applyBorder="1" applyAlignment="1" applyProtection="1">
      <alignment horizontal="center" vertical="center"/>
    </xf>
    <xf numFmtId="0" fontId="5" fillId="0" borderId="7" xfId="3" applyFont="1" applyBorder="1" applyAlignment="1" applyProtection="1">
      <alignment horizontal="center"/>
    </xf>
    <xf numFmtId="0" fontId="5" fillId="0" borderId="11" xfId="3" applyFont="1" applyBorder="1" applyAlignment="1" applyProtection="1">
      <alignment horizontal="center"/>
    </xf>
    <xf numFmtId="0" fontId="4" fillId="0" borderId="8" xfId="2" applyFont="1" applyBorder="1" applyAlignment="1" applyProtection="1">
      <alignment horizontal="center"/>
    </xf>
    <xf numFmtId="0" fontId="4" fillId="0" borderId="3" xfId="2" applyFont="1" applyBorder="1" applyAlignment="1" applyProtection="1">
      <alignment horizontal="center"/>
    </xf>
    <xf numFmtId="0" fontId="8" fillId="0" borderId="13" xfId="4" applyFont="1" applyBorder="1" applyAlignment="1" applyProtection="1">
      <alignment horizontal="center" vertical="center"/>
    </xf>
    <xf numFmtId="0" fontId="18" fillId="0" borderId="13" xfId="4" applyFont="1" applyBorder="1" applyAlignment="1" applyProtection="1">
      <alignment horizontal="center" vertical="center"/>
    </xf>
    <xf numFmtId="0" fontId="18" fillId="0" borderId="15" xfId="4" applyFont="1" applyBorder="1" applyAlignment="1" applyProtection="1">
      <alignment horizontal="center" vertical="center"/>
    </xf>
    <xf numFmtId="0" fontId="18" fillId="0" borderId="14" xfId="4" applyFont="1" applyBorder="1" applyAlignment="1" applyProtection="1">
      <alignment horizontal="center" vertical="center"/>
    </xf>
  </cellXfs>
  <cellStyles count="11">
    <cellStyle name="Normal 2" xfId="1"/>
    <cellStyle name="Normal 2 2" xfId="10"/>
    <cellStyle name="Normal_NewGNIquesttocpnb341en" xfId="2"/>
    <cellStyle name="Normal_NewGNIquesttocpnb341en 2" xfId="3"/>
    <cellStyle name="Normal_NewGNIquesttocpnb341en 2 2" xfId="4"/>
    <cellStyle name="Normal_q2005uk" xfId="5"/>
    <cellStyle name="Normal_q2005uk 2" xfId="8"/>
    <cellStyle name="Normal_Tabelle 1" xfId="6"/>
    <cellStyle name="Normal_Tabelle 1 2" xfId="9"/>
    <cellStyle name="Procent" xfId="7" builtinId="5"/>
    <cellStyle name="Standa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3/NationalAccounts/1%20-%20GNI/1%20-%20Annual/GNIQ%20QR%202021/3%20-%20Analysis/Check%20tables/q2021-check_D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undair/IntNatNr/Werk/BNI%20Expert%20Group/02%20Jaarlijkse%20vragenlijsten/Questionnaire%202021/Werkmap/q2021nl%20_werkvers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2021"/>
      <sheetName val="2 - 2021"/>
      <sheetName val="1 - 2020"/>
      <sheetName val="2 - 2020"/>
      <sheetName val="R1- 2021"/>
      <sheetName val="R1- 2020 Diff%"/>
      <sheetName val="R2 - 2020 "/>
      <sheetName val="R2 - 2020 Diff%"/>
      <sheetName val="Summary of rev. diff."/>
      <sheetName val="E1 - 2021 ESA2010 growth"/>
      <sheetName val="Ratios"/>
      <sheetName val="Eurostat database"/>
      <sheetName val="National publication"/>
      <sheetName val="Comparison of sources"/>
    </sheetNames>
    <sheetDataSet>
      <sheetData sheetId="0"/>
      <sheetData sheetId="1"/>
      <sheetData sheetId="2"/>
      <sheetData sheetId="3"/>
      <sheetData sheetId="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1.3999999966472387E-2</v>
          </cell>
          <cell r="J7">
            <v>0</v>
          </cell>
          <cell r="K7">
            <v>0</v>
          </cell>
          <cell r="L7">
            <v>8730.0850387271494</v>
          </cell>
          <cell r="M7">
            <v>-3090.4908672389574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9115.7338414774276</v>
          </cell>
          <cell r="M8">
            <v>15126.276181094348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1.3999999966472387E-2</v>
          </cell>
          <cell r="J9">
            <v>0</v>
          </cell>
          <cell r="K9">
            <v>0</v>
          </cell>
          <cell r="L9">
            <v>-385.64880275027826</v>
          </cell>
          <cell r="M9">
            <v>-18216.767048333306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462.42799999995623</v>
          </cell>
          <cell r="M10">
            <v>1376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-1.0000000002037268E-3</v>
          </cell>
          <cell r="M11">
            <v>-206.57999999999993</v>
          </cell>
        </row>
        <row r="12"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6483.2831972497515</v>
          </cell>
          <cell r="M14">
            <v>4778.9519516683649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5827.9401972497581</v>
          </cell>
          <cell r="M15">
            <v>3929.671951668337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355.72499999999854</v>
          </cell>
          <cell r="M16">
            <v>29.420000000001892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299.61800000001676</v>
          </cell>
          <cell r="M17">
            <v>819.85999999998603</v>
          </cell>
        </row>
        <row r="18">
          <cell r="D18">
            <v>2.4999999965075403E-2</v>
          </cell>
          <cell r="E18">
            <v>6.1999999976251274E-2</v>
          </cell>
          <cell r="F18">
            <v>1.0000000474974513E-3</v>
          </cell>
          <cell r="G18">
            <v>1.9999999785795808E-3</v>
          </cell>
          <cell r="H18">
            <v>5.0000000046566129E-3</v>
          </cell>
          <cell r="I18">
            <v>1.3000000035390258E-2</v>
          </cell>
          <cell r="J18">
            <v>-1.0000000474974513E-3</v>
          </cell>
          <cell r="K18">
            <v>9.9999998928979039E-4</v>
          </cell>
          <cell r="L18">
            <v>-12384.668000000063</v>
          </cell>
          <cell r="M18">
            <v>-21134.855999999912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1.4000000024680048E-2</v>
          </cell>
          <cell r="J19">
            <v>0</v>
          </cell>
          <cell r="K19">
            <v>0</v>
          </cell>
          <cell r="L19">
            <v>-6815.0130000000354</v>
          </cell>
          <cell r="M19">
            <v>-18766.611999999965</v>
          </cell>
        </row>
        <row r="20">
          <cell r="D20">
            <v>2.5000000000090949E-2</v>
          </cell>
          <cell r="E20">
            <v>6.1999999999898137E-2</v>
          </cell>
          <cell r="F20">
            <v>9.9999999838473741E-4</v>
          </cell>
          <cell r="G20">
            <v>2.0000000004074536E-3</v>
          </cell>
          <cell r="H20">
            <v>4.9999999991996447E-3</v>
          </cell>
          <cell r="I20">
            <v>-1.0000000002037268E-3</v>
          </cell>
          <cell r="J20">
            <v>-1.0000000002037268E-3</v>
          </cell>
          <cell r="K20">
            <v>9.9999999838473741E-4</v>
          </cell>
          <cell r="L20">
            <v>-5569.6550000000007</v>
          </cell>
          <cell r="M20">
            <v>-2368.2440000000024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D22">
            <v>0</v>
          </cell>
          <cell r="E22">
            <v>0</v>
          </cell>
          <cell r="F22">
            <v>-3.7252902984619141E-9</v>
          </cell>
          <cell r="G22">
            <v>0</v>
          </cell>
          <cell r="H22">
            <v>3.9581209421157837E-9</v>
          </cell>
          <cell r="I22">
            <v>0</v>
          </cell>
          <cell r="J22">
            <v>-4.6566128730773926E-9</v>
          </cell>
          <cell r="K22">
            <v>3.2596290111541748E-9</v>
          </cell>
          <cell r="L22">
            <v>5855.402984556742</v>
          </cell>
          <cell r="M22">
            <v>5826.6053355704062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-2.3283064365386963E-9</v>
          </cell>
          <cell r="L23">
            <v>-122.86204374092631</v>
          </cell>
          <cell r="M23">
            <v>6104.8290623968933</v>
          </cell>
        </row>
        <row r="24"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3.3760443329811096E-9</v>
          </cell>
          <cell r="I26">
            <v>-2.5611370801925659E-9</v>
          </cell>
          <cell r="J26">
            <v>0</v>
          </cell>
          <cell r="K26">
            <v>1.862645149230957E-9</v>
          </cell>
          <cell r="L26">
            <v>-2560.6712011944037</v>
          </cell>
          <cell r="M26">
            <v>4996.6708296427969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1.3999999617226422E-2</v>
          </cell>
          <cell r="J27">
            <v>0</v>
          </cell>
          <cell r="K27">
            <v>0</v>
          </cell>
          <cell r="L27">
            <v>1999.2688464886742</v>
          </cell>
          <cell r="M27">
            <v>-23329.111877976102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4.6566128730773926E-10</v>
          </cell>
          <cell r="I28">
            <v>0</v>
          </cell>
          <cell r="J28">
            <v>0</v>
          </cell>
          <cell r="K28">
            <v>0</v>
          </cell>
          <cell r="L28">
            <v>580.1357969554374</v>
          </cell>
          <cell r="M28">
            <v>1491.7339999999967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-58.046754999995755</v>
          </cell>
          <cell r="M29">
            <v>-206.5199999999968</v>
          </cell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1.3999999966472387E-2</v>
          </cell>
          <cell r="J31">
            <v>0</v>
          </cell>
          <cell r="K31">
            <v>0</v>
          </cell>
          <cell r="L31">
            <v>76.7801972492598</v>
          </cell>
          <cell r="M31">
            <v>-16634.187048333697</v>
          </cell>
        </row>
        <row r="32"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248.73078507420178</v>
          </cell>
          <cell r="M33">
            <v>771.4540072571599</v>
          </cell>
        </row>
        <row r="34">
          <cell r="D34">
            <v>5.0931703299283981E-11</v>
          </cell>
          <cell r="E34">
            <v>-3.2741809263825417E-11</v>
          </cell>
          <cell r="F34">
            <v>0</v>
          </cell>
          <cell r="G34">
            <v>3.637978807091713E-11</v>
          </cell>
          <cell r="H34">
            <v>0</v>
          </cell>
          <cell r="I34">
            <v>0</v>
          </cell>
          <cell r="J34">
            <v>2.9103830456733704E-11</v>
          </cell>
          <cell r="K34">
            <v>0</v>
          </cell>
          <cell r="L34">
            <v>1.0142835431506683</v>
          </cell>
          <cell r="M34">
            <v>340.79347421266721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D37">
            <v>2.9103830456733704E-10</v>
          </cell>
          <cell r="E37">
            <v>0</v>
          </cell>
          <cell r="F37">
            <v>-4.3655745685100555E-10</v>
          </cell>
          <cell r="G37">
            <v>-3.7834979593753815E-10</v>
          </cell>
          <cell r="H37">
            <v>-4.6566128730773926E-10</v>
          </cell>
          <cell r="I37">
            <v>-4.6566128730773926E-10</v>
          </cell>
          <cell r="J37">
            <v>-3.4924596548080444E-10</v>
          </cell>
          <cell r="K37">
            <v>0</v>
          </cell>
          <cell r="L37">
            <v>2169.1139999987499</v>
          </cell>
          <cell r="M37">
            <v>-536.93900047603529</v>
          </cell>
        </row>
        <row r="38">
          <cell r="D38">
            <v>0</v>
          </cell>
          <cell r="E38">
            <v>-3.0559021979570389E-10</v>
          </cell>
          <cell r="F38">
            <v>0</v>
          </cell>
          <cell r="G38">
            <v>0</v>
          </cell>
          <cell r="H38">
            <v>0</v>
          </cell>
          <cell r="I38">
            <v>2.6193447411060333E-10</v>
          </cell>
          <cell r="J38">
            <v>-1.7462298274040222E-10</v>
          </cell>
          <cell r="K38">
            <v>4.0745362639427185E-10</v>
          </cell>
          <cell r="L38">
            <v>2274.9132285805681</v>
          </cell>
          <cell r="M38">
            <v>1894.2789572644251</v>
          </cell>
        </row>
        <row r="39"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3.9581209421157837E-9</v>
          </cell>
          <cell r="I40">
            <v>1.3999995775520802E-2</v>
          </cell>
          <cell r="J40">
            <v>0</v>
          </cell>
          <cell r="K40">
            <v>0</v>
          </cell>
          <cell r="L40">
            <v>218.69747019885108</v>
          </cell>
          <cell r="M40">
            <v>-18634.744473028462</v>
          </cell>
        </row>
        <row r="41">
          <cell r="D41"/>
          <cell r="E41"/>
          <cell r="F41"/>
          <cell r="G41"/>
          <cell r="H41"/>
          <cell r="I41"/>
          <cell r="J41"/>
          <cell r="K41"/>
          <cell r="L41"/>
          <cell r="M41"/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/>
          <cell r="I42"/>
          <cell r="J42"/>
          <cell r="K42"/>
          <cell r="L42"/>
          <cell r="M42"/>
        </row>
        <row r="43">
          <cell r="D43"/>
          <cell r="E43"/>
          <cell r="F43"/>
          <cell r="G43"/>
          <cell r="H43"/>
          <cell r="I43"/>
          <cell r="J43"/>
          <cell r="K43"/>
          <cell r="L43"/>
          <cell r="M43"/>
        </row>
        <row r="44">
          <cell r="D44"/>
          <cell r="E44"/>
          <cell r="F44"/>
          <cell r="G44"/>
          <cell r="H44"/>
          <cell r="I44"/>
          <cell r="J44"/>
          <cell r="K44"/>
          <cell r="L44"/>
          <cell r="M44"/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/>
          <cell r="I45"/>
          <cell r="J45"/>
          <cell r="K45"/>
          <cell r="L45"/>
          <cell r="M45"/>
        </row>
      </sheetData>
      <sheetData sheetId="5"/>
      <sheetData sheetId="6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B6"/>
          <cell r="C6"/>
          <cell r="D6"/>
          <cell r="E6"/>
        </row>
        <row r="7">
          <cell r="B7"/>
          <cell r="C7"/>
          <cell r="D7"/>
          <cell r="E7"/>
        </row>
        <row r="8">
          <cell r="B8"/>
          <cell r="C8"/>
          <cell r="D8"/>
          <cell r="E8"/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2021 (NL)"/>
      <sheetName val="2 - 2021 (NL)"/>
      <sheetName val="1 - 2020 (NL)"/>
      <sheetName val="2 - 2020 (NL)"/>
      <sheetName val="R1 - 2021 (NL)"/>
      <sheetName val="R2 - 2021 (NL) "/>
      <sheetName val="1 -Verschil"/>
      <sheetName val="1 - 2021 (NL)_excl_spread"/>
      <sheetName val="1 - 2021 (NL)_spread"/>
      <sheetName val="Data_transacties_0819"/>
      <sheetName val="Data_saldi_0819"/>
      <sheetName val="Correctie_spreads"/>
    </sheetNames>
    <sheetDataSet>
      <sheetData sheetId="0">
        <row r="7">
          <cell r="D7">
            <v>1195129</v>
          </cell>
          <cell r="E7">
            <v>1259755</v>
          </cell>
          <cell r="F7">
            <v>1279472</v>
          </cell>
          <cell r="G7">
            <v>1283818</v>
          </cell>
          <cell r="H7">
            <v>1303083</v>
          </cell>
          <cell r="I7">
            <v>1338912</v>
          </cell>
          <cell r="J7">
            <v>1360287</v>
          </cell>
          <cell r="K7">
            <v>1430639</v>
          </cell>
          <cell r="L7">
            <v>1513968</v>
          </cell>
          <cell r="M7">
            <v>1569093</v>
          </cell>
          <cell r="N7">
            <v>1513334</v>
          </cell>
        </row>
        <row r="8">
          <cell r="D8">
            <v>621218</v>
          </cell>
          <cell r="E8">
            <v>673836</v>
          </cell>
          <cell r="F8">
            <v>689430</v>
          </cell>
          <cell r="G8">
            <v>688305</v>
          </cell>
          <cell r="H8">
            <v>698234</v>
          </cell>
          <cell r="I8">
            <v>718089</v>
          </cell>
          <cell r="J8">
            <v>725573</v>
          </cell>
          <cell r="K8">
            <v>769514</v>
          </cell>
          <cell r="L8">
            <v>821942</v>
          </cell>
          <cell r="M8">
            <v>844861</v>
          </cell>
          <cell r="N8">
            <v>798332</v>
          </cell>
        </row>
        <row r="9">
          <cell r="D9">
            <v>573911</v>
          </cell>
          <cell r="E9">
            <v>585919</v>
          </cell>
          <cell r="F9">
            <v>590042</v>
          </cell>
          <cell r="G9">
            <v>595513</v>
          </cell>
          <cell r="H9">
            <v>604849</v>
          </cell>
          <cell r="I9">
            <v>620823</v>
          </cell>
          <cell r="J9">
            <v>634714</v>
          </cell>
          <cell r="K9">
            <v>661125</v>
          </cell>
          <cell r="L9">
            <v>692026</v>
          </cell>
          <cell r="M9">
            <v>724232</v>
          </cell>
          <cell r="N9">
            <v>715002</v>
          </cell>
        </row>
        <row r="10">
          <cell r="D10">
            <v>65841</v>
          </cell>
          <cell r="E10">
            <v>65271</v>
          </cell>
          <cell r="F10">
            <v>63455</v>
          </cell>
          <cell r="G10">
            <v>65494</v>
          </cell>
          <cell r="H10">
            <v>67460</v>
          </cell>
          <cell r="I10">
            <v>69896</v>
          </cell>
          <cell r="J10">
            <v>74504</v>
          </cell>
          <cell r="K10">
            <v>77706</v>
          </cell>
          <cell r="L10">
            <v>82569</v>
          </cell>
          <cell r="M10">
            <v>89397</v>
          </cell>
          <cell r="N10">
            <v>88180</v>
          </cell>
        </row>
        <row r="11">
          <cell r="D11">
            <v>934</v>
          </cell>
          <cell r="E11">
            <v>865</v>
          </cell>
          <cell r="F11">
            <v>805</v>
          </cell>
          <cell r="G11">
            <v>740</v>
          </cell>
          <cell r="H11">
            <v>714</v>
          </cell>
          <cell r="I11">
            <v>723</v>
          </cell>
          <cell r="J11">
            <v>991</v>
          </cell>
          <cell r="K11">
            <v>1126</v>
          </cell>
          <cell r="L11">
            <v>1214</v>
          </cell>
          <cell r="M11">
            <v>1302</v>
          </cell>
          <cell r="N11">
            <v>1816</v>
          </cell>
        </row>
        <row r="12"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D14">
            <v>458013</v>
          </cell>
          <cell r="E14">
            <v>464274</v>
          </cell>
          <cell r="F14">
            <v>466876</v>
          </cell>
          <cell r="G14">
            <v>470539</v>
          </cell>
          <cell r="H14">
            <v>476465</v>
          </cell>
          <cell r="I14">
            <v>482897</v>
          </cell>
          <cell r="J14">
            <v>490608</v>
          </cell>
          <cell r="K14">
            <v>506470</v>
          </cell>
          <cell r="L14">
            <v>529875</v>
          </cell>
          <cell r="M14">
            <v>553340</v>
          </cell>
          <cell r="N14">
            <v>542476</v>
          </cell>
        </row>
        <row r="15">
          <cell r="D15">
            <v>284987</v>
          </cell>
          <cell r="E15">
            <v>291140</v>
          </cell>
          <cell r="F15">
            <v>291603</v>
          </cell>
          <cell r="G15">
            <v>294780</v>
          </cell>
          <cell r="H15">
            <v>298582</v>
          </cell>
          <cell r="I15">
            <v>305099</v>
          </cell>
          <cell r="J15">
            <v>310155</v>
          </cell>
          <cell r="K15">
            <v>321318</v>
          </cell>
          <cell r="L15">
            <v>335477</v>
          </cell>
          <cell r="M15">
            <v>347281</v>
          </cell>
          <cell r="N15">
            <v>328985</v>
          </cell>
        </row>
        <row r="16">
          <cell r="D16">
            <v>5282</v>
          </cell>
          <cell r="E16">
            <v>5428</v>
          </cell>
          <cell r="F16">
            <v>5328</v>
          </cell>
          <cell r="G16">
            <v>5433</v>
          </cell>
          <cell r="H16">
            <v>5418</v>
          </cell>
          <cell r="I16">
            <v>5444</v>
          </cell>
          <cell r="J16">
            <v>5611</v>
          </cell>
          <cell r="K16">
            <v>5661</v>
          </cell>
          <cell r="L16">
            <v>5787</v>
          </cell>
          <cell r="M16">
            <v>5925</v>
          </cell>
          <cell r="N16">
            <v>5858</v>
          </cell>
        </row>
        <row r="17">
          <cell r="D17">
            <v>167744</v>
          </cell>
          <cell r="E17">
            <v>167706</v>
          </cell>
          <cell r="F17">
            <v>169945</v>
          </cell>
          <cell r="G17">
            <v>170326</v>
          </cell>
          <cell r="H17">
            <v>172465</v>
          </cell>
          <cell r="I17">
            <v>172354</v>
          </cell>
          <cell r="J17">
            <v>174842</v>
          </cell>
          <cell r="K17">
            <v>179491</v>
          </cell>
          <cell r="L17">
            <v>188611</v>
          </cell>
          <cell r="M17">
            <v>200134</v>
          </cell>
          <cell r="N17">
            <v>207633</v>
          </cell>
        </row>
        <row r="18">
          <cell r="D18">
            <v>129254</v>
          </cell>
          <cell r="E18">
            <v>130330</v>
          </cell>
          <cell r="F18">
            <v>122266</v>
          </cell>
          <cell r="G18">
            <v>122252</v>
          </cell>
          <cell r="H18">
            <v>120294</v>
          </cell>
          <cell r="I18">
            <v>155079</v>
          </cell>
          <cell r="J18">
            <v>145121</v>
          </cell>
          <cell r="K18">
            <v>152004</v>
          </cell>
          <cell r="L18">
            <v>162209</v>
          </cell>
          <cell r="M18">
            <v>179656</v>
          </cell>
          <cell r="N18">
            <v>173958</v>
          </cell>
        </row>
        <row r="19">
          <cell r="D19">
            <v>125898</v>
          </cell>
          <cell r="E19">
            <v>130965</v>
          </cell>
          <cell r="F19">
            <v>122505</v>
          </cell>
          <cell r="G19">
            <v>121237</v>
          </cell>
          <cell r="H19">
            <v>118138</v>
          </cell>
          <cell r="I19">
            <v>152533</v>
          </cell>
          <cell r="J19">
            <v>141675</v>
          </cell>
          <cell r="K19">
            <v>148670</v>
          </cell>
          <cell r="L19">
            <v>158093</v>
          </cell>
          <cell r="M19">
            <v>172808</v>
          </cell>
          <cell r="N19">
            <v>170428</v>
          </cell>
        </row>
        <row r="20">
          <cell r="D20">
            <v>3754</v>
          </cell>
          <cell r="E20">
            <v>873</v>
          </cell>
          <cell r="F20">
            <v>844</v>
          </cell>
          <cell r="G20">
            <v>764</v>
          </cell>
          <cell r="H20">
            <v>1579</v>
          </cell>
          <cell r="I20">
            <v>2244</v>
          </cell>
          <cell r="J20">
            <v>3140</v>
          </cell>
          <cell r="K20">
            <v>3131</v>
          </cell>
          <cell r="L20">
            <v>3935</v>
          </cell>
          <cell r="M20">
            <v>6778</v>
          </cell>
          <cell r="N20">
            <v>3546</v>
          </cell>
        </row>
        <row r="21">
          <cell r="D21">
            <v>-398</v>
          </cell>
          <cell r="E21">
            <v>-1508</v>
          </cell>
          <cell r="F21">
            <v>-1083</v>
          </cell>
          <cell r="G21">
            <v>251</v>
          </cell>
          <cell r="H21">
            <v>577</v>
          </cell>
          <cell r="I21">
            <v>302</v>
          </cell>
          <cell r="J21">
            <v>306</v>
          </cell>
          <cell r="K21">
            <v>203</v>
          </cell>
          <cell r="L21">
            <v>181</v>
          </cell>
          <cell r="M21">
            <v>70</v>
          </cell>
          <cell r="N21">
            <v>-16</v>
          </cell>
        </row>
        <row r="22">
          <cell r="D22">
            <v>446125</v>
          </cell>
          <cell r="E22">
            <v>491263</v>
          </cell>
          <cell r="F22">
            <v>519168</v>
          </cell>
          <cell r="G22">
            <v>527660</v>
          </cell>
          <cell r="H22">
            <v>541420</v>
          </cell>
          <cell r="I22">
            <v>570623</v>
          </cell>
          <cell r="J22">
            <v>563612</v>
          </cell>
          <cell r="K22">
            <v>615478</v>
          </cell>
          <cell r="L22">
            <v>655231</v>
          </cell>
          <cell r="M22">
            <v>670734</v>
          </cell>
          <cell r="N22">
            <v>624718</v>
          </cell>
        </row>
        <row r="23">
          <cell r="D23">
            <v>394574</v>
          </cell>
          <cell r="E23">
            <v>435542</v>
          </cell>
          <cell r="F23">
            <v>455618</v>
          </cell>
          <cell r="G23">
            <v>460184</v>
          </cell>
          <cell r="H23">
            <v>466584</v>
          </cell>
          <cell r="I23">
            <v>518603</v>
          </cell>
          <cell r="J23">
            <v>491114</v>
          </cell>
          <cell r="K23">
            <v>536247</v>
          </cell>
          <cell r="L23">
            <v>573934</v>
          </cell>
          <cell r="M23">
            <v>591403</v>
          </cell>
          <cell r="N23">
            <v>539786</v>
          </cell>
        </row>
        <row r="24"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D26">
            <v>311717</v>
          </cell>
          <cell r="E26">
            <v>319557</v>
          </cell>
          <cell r="F26">
            <v>323867</v>
          </cell>
          <cell r="G26">
            <v>324676</v>
          </cell>
          <cell r="H26">
            <v>328166</v>
          </cell>
          <cell r="I26">
            <v>330267</v>
          </cell>
          <cell r="J26">
            <v>340586</v>
          </cell>
          <cell r="K26">
            <v>352818</v>
          </cell>
          <cell r="L26">
            <v>369840</v>
          </cell>
          <cell r="M26">
            <v>388869</v>
          </cell>
          <cell r="N26">
            <v>402576</v>
          </cell>
        </row>
        <row r="27">
          <cell r="D27">
            <v>265491</v>
          </cell>
          <cell r="E27">
            <v>268734</v>
          </cell>
          <cell r="F27">
            <v>267371</v>
          </cell>
          <cell r="G27">
            <v>270735</v>
          </cell>
          <cell r="H27">
            <v>273811</v>
          </cell>
          <cell r="I27">
            <v>288939</v>
          </cell>
          <cell r="J27">
            <v>292237</v>
          </cell>
          <cell r="K27">
            <v>306631</v>
          </cell>
          <cell r="L27">
            <v>320278</v>
          </cell>
          <cell r="M27">
            <v>333699</v>
          </cell>
          <cell r="N27">
            <v>337699</v>
          </cell>
        </row>
        <row r="28">
          <cell r="D28">
            <v>72553</v>
          </cell>
          <cell r="E28">
            <v>72389</v>
          </cell>
          <cell r="F28">
            <v>70984</v>
          </cell>
          <cell r="G28">
            <v>73774</v>
          </cell>
          <cell r="H28">
            <v>78079</v>
          </cell>
          <cell r="I28">
            <v>79430</v>
          </cell>
          <cell r="J28">
            <v>84725</v>
          </cell>
          <cell r="K28">
            <v>88314</v>
          </cell>
          <cell r="L28">
            <v>93872</v>
          </cell>
          <cell r="M28">
            <v>101077</v>
          </cell>
          <cell r="N28">
            <v>101287</v>
          </cell>
        </row>
        <row r="29">
          <cell r="D29">
            <v>10943</v>
          </cell>
          <cell r="E29">
            <v>10355</v>
          </cell>
          <cell r="F29">
            <v>9530</v>
          </cell>
          <cell r="G29">
            <v>8918</v>
          </cell>
          <cell r="H29">
            <v>8461</v>
          </cell>
          <cell r="I29">
            <v>8640</v>
          </cell>
          <cell r="J29">
            <v>9321</v>
          </cell>
          <cell r="K29">
            <v>10058</v>
          </cell>
          <cell r="L29">
            <v>10609</v>
          </cell>
          <cell r="M29">
            <v>11318</v>
          </cell>
          <cell r="N29">
            <v>40196</v>
          </cell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D31">
            <v>638818</v>
          </cell>
          <cell r="E31">
            <v>650325</v>
          </cell>
          <cell r="F31">
            <v>652692</v>
          </cell>
          <cell r="G31">
            <v>660267</v>
          </cell>
          <cell r="H31">
            <v>671595</v>
          </cell>
          <cell r="I31">
            <v>689996</v>
          </cell>
          <cell r="J31">
            <v>708227</v>
          </cell>
          <cell r="K31">
            <v>737705</v>
          </cell>
          <cell r="L31">
            <v>773381</v>
          </cell>
          <cell r="M31">
            <v>812327</v>
          </cell>
          <cell r="N31">
            <v>801366</v>
          </cell>
        </row>
        <row r="32"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D33">
            <v>1211</v>
          </cell>
          <cell r="E33">
            <v>1366</v>
          </cell>
          <cell r="F33">
            <v>1464</v>
          </cell>
          <cell r="G33">
            <v>1564</v>
          </cell>
          <cell r="H33">
            <v>1766</v>
          </cell>
          <cell r="I33">
            <v>1903</v>
          </cell>
          <cell r="J33">
            <v>1796</v>
          </cell>
          <cell r="K33">
            <v>1825</v>
          </cell>
          <cell r="L33">
            <v>1933</v>
          </cell>
          <cell r="M33">
            <v>1857</v>
          </cell>
          <cell r="N33">
            <v>1925</v>
          </cell>
        </row>
        <row r="34">
          <cell r="D34">
            <v>8635</v>
          </cell>
          <cell r="E34">
            <v>9190</v>
          </cell>
          <cell r="F34">
            <v>9140</v>
          </cell>
          <cell r="G34">
            <v>8769</v>
          </cell>
          <cell r="H34">
            <v>8420</v>
          </cell>
          <cell r="I34">
            <v>8591</v>
          </cell>
          <cell r="J34">
            <v>8841</v>
          </cell>
          <cell r="K34">
            <v>9347</v>
          </cell>
          <cell r="L34">
            <v>10296</v>
          </cell>
          <cell r="M34">
            <v>11919</v>
          </cell>
          <cell r="N34">
            <v>11240</v>
          </cell>
        </row>
        <row r="35">
          <cell r="D35">
            <v>1968</v>
          </cell>
          <cell r="E35">
            <v>2186</v>
          </cell>
          <cell r="F35">
            <v>2047</v>
          </cell>
          <cell r="G35">
            <v>2009</v>
          </cell>
          <cell r="H35">
            <v>2416</v>
          </cell>
          <cell r="I35">
            <v>3117</v>
          </cell>
          <cell r="J35">
            <v>3098</v>
          </cell>
          <cell r="K35">
            <v>3139</v>
          </cell>
          <cell r="L35">
            <v>3367</v>
          </cell>
          <cell r="M35">
            <v>3584</v>
          </cell>
          <cell r="N35">
            <v>3545</v>
          </cell>
        </row>
        <row r="36">
          <cell r="D36">
            <v>1299</v>
          </cell>
          <cell r="E36">
            <v>1451</v>
          </cell>
          <cell r="F36">
            <v>1381</v>
          </cell>
          <cell r="G36">
            <v>1543</v>
          </cell>
          <cell r="H36">
            <v>1279</v>
          </cell>
          <cell r="I36">
            <v>1598</v>
          </cell>
          <cell r="J36">
            <v>1427</v>
          </cell>
          <cell r="K36">
            <v>1497</v>
          </cell>
          <cell r="L36">
            <v>1508</v>
          </cell>
          <cell r="M36">
            <v>1617</v>
          </cell>
          <cell r="N36">
            <v>1660</v>
          </cell>
        </row>
        <row r="37">
          <cell r="D37">
            <v>225596</v>
          </cell>
          <cell r="E37">
            <v>241541</v>
          </cell>
          <cell r="F37">
            <v>229242</v>
          </cell>
          <cell r="G37">
            <v>234619</v>
          </cell>
          <cell r="H37">
            <v>265269</v>
          </cell>
          <cell r="I37">
            <v>257128</v>
          </cell>
          <cell r="J37">
            <v>257183</v>
          </cell>
          <cell r="K37">
            <v>260119</v>
          </cell>
          <cell r="L37">
            <v>300446</v>
          </cell>
          <cell r="M37">
            <v>268720</v>
          </cell>
          <cell r="N37">
            <v>248137</v>
          </cell>
        </row>
        <row r="38">
          <cell r="D38">
            <v>215600</v>
          </cell>
          <cell r="E38">
            <v>223857</v>
          </cell>
          <cell r="F38">
            <v>209681</v>
          </cell>
          <cell r="G38">
            <v>217971</v>
          </cell>
          <cell r="H38">
            <v>259107</v>
          </cell>
          <cell r="I38">
            <v>248362</v>
          </cell>
          <cell r="J38">
            <v>258903</v>
          </cell>
          <cell r="K38">
            <v>245348</v>
          </cell>
          <cell r="L38">
            <v>281359</v>
          </cell>
          <cell r="M38">
            <v>253299</v>
          </cell>
          <cell r="N38">
            <v>250851</v>
          </cell>
        </row>
        <row r="39"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D40">
            <v>640721</v>
          </cell>
          <cell r="E40">
            <v>659450</v>
          </cell>
          <cell r="F40">
            <v>663911</v>
          </cell>
          <cell r="G40">
            <v>669244</v>
          </cell>
          <cell r="H40">
            <v>669966</v>
          </cell>
          <cell r="I40">
            <v>690555</v>
          </cell>
          <cell r="J40">
            <v>697791</v>
          </cell>
          <cell r="K40">
            <v>743312</v>
          </cell>
          <cell r="L40">
            <v>782246</v>
          </cell>
          <cell r="M40">
            <v>815719</v>
          </cell>
          <cell r="N40">
            <v>787452</v>
          </cell>
        </row>
        <row r="41"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D42">
            <v>9809</v>
          </cell>
          <cell r="E42">
            <v>10216</v>
          </cell>
          <cell r="F42">
            <v>10901</v>
          </cell>
          <cell r="G42">
            <v>15293</v>
          </cell>
          <cell r="H42"/>
          <cell r="I42"/>
          <cell r="J42"/>
          <cell r="K42"/>
          <cell r="L42"/>
          <cell r="M42"/>
          <cell r="N42"/>
        </row>
        <row r="43"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D45">
            <v>630912</v>
          </cell>
          <cell r="E45">
            <v>649234</v>
          </cell>
          <cell r="F45">
            <v>653010</v>
          </cell>
          <cell r="G45">
            <v>653951</v>
          </cell>
          <cell r="H45"/>
          <cell r="I45"/>
          <cell r="J45"/>
          <cell r="K45"/>
          <cell r="L45"/>
          <cell r="M45"/>
          <cell r="N45"/>
        </row>
      </sheetData>
      <sheetData sheetId="1">
        <row r="5">
          <cell r="B5">
            <v>9809</v>
          </cell>
          <cell r="C5">
            <v>10216</v>
          </cell>
          <cell r="D5">
            <v>10901</v>
          </cell>
          <cell r="E5">
            <v>15293</v>
          </cell>
        </row>
        <row r="6">
          <cell r="B6"/>
          <cell r="C6"/>
          <cell r="D6"/>
          <cell r="E6"/>
        </row>
        <row r="7">
          <cell r="B7"/>
          <cell r="C7"/>
          <cell r="D7"/>
          <cell r="E7"/>
        </row>
        <row r="8">
          <cell r="B8"/>
          <cell r="C8"/>
          <cell r="D8"/>
          <cell r="E8"/>
        </row>
        <row r="9">
          <cell r="B9">
            <v>6604</v>
          </cell>
          <cell r="C9">
            <v>6951</v>
          </cell>
          <cell r="D9">
            <v>7137</v>
          </cell>
          <cell r="E9">
            <v>10885</v>
          </cell>
        </row>
        <row r="10">
          <cell r="B10">
            <v>2994</v>
          </cell>
          <cell r="C10">
            <v>3065</v>
          </cell>
          <cell r="D10">
            <v>3130</v>
          </cell>
          <cell r="E10">
            <v>3181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B13">
            <v>-584</v>
          </cell>
          <cell r="C13">
            <v>-702</v>
          </cell>
          <cell r="D13">
            <v>-271</v>
          </cell>
          <cell r="E13">
            <v>311</v>
          </cell>
        </row>
        <row r="14">
          <cell r="B14">
            <v>599</v>
          </cell>
          <cell r="C14">
            <v>612</v>
          </cell>
          <cell r="D14">
            <v>648</v>
          </cell>
          <cell r="E14">
            <v>656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196</v>
          </cell>
          <cell r="C18">
            <v>289</v>
          </cell>
          <cell r="D18">
            <v>257</v>
          </cell>
          <cell r="E18">
            <v>260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B20">
            <v>0</v>
          </cell>
          <cell r="C20">
            <v>1</v>
          </cell>
          <cell r="D20">
            <v>0</v>
          </cell>
          <cell r="E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</row>
      </sheetData>
      <sheetData sheetId="2">
        <row r="1">
          <cell r="E1"/>
        </row>
        <row r="7">
          <cell r="D7">
            <v>1195401</v>
          </cell>
          <cell r="E7">
            <v>1259736</v>
          </cell>
          <cell r="F7">
            <v>1279698</v>
          </cell>
          <cell r="G7">
            <v>1283977</v>
          </cell>
          <cell r="H7">
            <v>1303026</v>
          </cell>
          <cell r="I7">
            <v>1338856</v>
          </cell>
          <cell r="J7">
            <v>1360246</v>
          </cell>
          <cell r="K7">
            <v>1431012</v>
          </cell>
          <cell r="L7">
            <v>1514480</v>
          </cell>
          <cell r="M7">
            <v>1559093</v>
          </cell>
        </row>
        <row r="8">
          <cell r="D8">
            <v>621121</v>
          </cell>
          <cell r="E8">
            <v>673783</v>
          </cell>
          <cell r="F8">
            <v>689382</v>
          </cell>
          <cell r="G8">
            <v>688268</v>
          </cell>
          <cell r="H8">
            <v>698212</v>
          </cell>
          <cell r="I8">
            <v>718021</v>
          </cell>
          <cell r="J8">
            <v>725422</v>
          </cell>
          <cell r="K8">
            <v>769446</v>
          </cell>
          <cell r="L8">
            <v>821848</v>
          </cell>
          <cell r="M8">
            <v>836943</v>
          </cell>
        </row>
        <row r="9">
          <cell r="D9">
            <v>574280</v>
          </cell>
          <cell r="E9">
            <v>585953</v>
          </cell>
          <cell r="F9">
            <v>590316</v>
          </cell>
          <cell r="G9">
            <v>595709</v>
          </cell>
          <cell r="H9">
            <v>604814</v>
          </cell>
          <cell r="I9">
            <v>620835</v>
          </cell>
          <cell r="J9">
            <v>634824</v>
          </cell>
          <cell r="K9">
            <v>661566</v>
          </cell>
          <cell r="L9">
            <v>692632</v>
          </cell>
          <cell r="M9">
            <v>722150</v>
          </cell>
        </row>
        <row r="10">
          <cell r="D10">
            <v>65841</v>
          </cell>
          <cell r="E10">
            <v>65271</v>
          </cell>
          <cell r="F10">
            <v>63455</v>
          </cell>
          <cell r="G10">
            <v>65494</v>
          </cell>
          <cell r="H10">
            <v>67460</v>
          </cell>
          <cell r="I10">
            <v>69896</v>
          </cell>
          <cell r="J10">
            <v>74504</v>
          </cell>
          <cell r="K10">
            <v>77706</v>
          </cell>
          <cell r="L10">
            <v>82569</v>
          </cell>
          <cell r="M10">
            <v>89397</v>
          </cell>
        </row>
        <row r="11">
          <cell r="D11">
            <v>934</v>
          </cell>
          <cell r="E11">
            <v>865</v>
          </cell>
          <cell r="F11">
            <v>805</v>
          </cell>
          <cell r="G11">
            <v>740</v>
          </cell>
          <cell r="H11">
            <v>714</v>
          </cell>
          <cell r="I11">
            <v>723</v>
          </cell>
          <cell r="J11">
            <v>991</v>
          </cell>
          <cell r="K11">
            <v>1126</v>
          </cell>
          <cell r="L11">
            <v>1214</v>
          </cell>
          <cell r="M11">
            <v>1300</v>
          </cell>
        </row>
        <row r="12"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D14">
            <v>458253</v>
          </cell>
          <cell r="E14">
            <v>464525</v>
          </cell>
          <cell r="F14">
            <v>467112</v>
          </cell>
          <cell r="G14">
            <v>470767</v>
          </cell>
          <cell r="H14">
            <v>476709</v>
          </cell>
          <cell r="I14">
            <v>483170</v>
          </cell>
          <cell r="J14">
            <v>490883</v>
          </cell>
          <cell r="K14">
            <v>506752</v>
          </cell>
          <cell r="L14">
            <v>530171</v>
          </cell>
          <cell r="M14">
            <v>553304</v>
          </cell>
        </row>
        <row r="15">
          <cell r="D15">
            <v>285227</v>
          </cell>
          <cell r="E15">
            <v>291391</v>
          </cell>
          <cell r="F15">
            <v>291839</v>
          </cell>
          <cell r="G15">
            <v>295008</v>
          </cell>
          <cell r="H15">
            <v>298826</v>
          </cell>
          <cell r="I15">
            <v>305372</v>
          </cell>
          <cell r="J15">
            <v>310430</v>
          </cell>
          <cell r="K15">
            <v>321600</v>
          </cell>
          <cell r="L15">
            <v>335773</v>
          </cell>
          <cell r="M15">
            <v>348752</v>
          </cell>
        </row>
        <row r="16">
          <cell r="D16">
            <v>5282</v>
          </cell>
          <cell r="E16">
            <v>5428</v>
          </cell>
          <cell r="F16">
            <v>5328</v>
          </cell>
          <cell r="G16">
            <v>5433</v>
          </cell>
          <cell r="H16">
            <v>5418</v>
          </cell>
          <cell r="I16">
            <v>5444</v>
          </cell>
          <cell r="J16">
            <v>5611</v>
          </cell>
          <cell r="K16">
            <v>5661</v>
          </cell>
          <cell r="L16">
            <v>5787</v>
          </cell>
          <cell r="M16">
            <v>5990</v>
          </cell>
        </row>
        <row r="17">
          <cell r="D17">
            <v>167744</v>
          </cell>
          <cell r="E17">
            <v>167706</v>
          </cell>
          <cell r="F17">
            <v>169945</v>
          </cell>
          <cell r="G17">
            <v>170326</v>
          </cell>
          <cell r="H17">
            <v>172465</v>
          </cell>
          <cell r="I17">
            <v>172354</v>
          </cell>
          <cell r="J17">
            <v>174842</v>
          </cell>
          <cell r="K17">
            <v>179491</v>
          </cell>
          <cell r="L17">
            <v>188611</v>
          </cell>
          <cell r="M17">
            <v>198562</v>
          </cell>
        </row>
        <row r="18">
          <cell r="D18">
            <v>129254</v>
          </cell>
          <cell r="E18">
            <v>130330</v>
          </cell>
          <cell r="F18">
            <v>122266</v>
          </cell>
          <cell r="G18">
            <v>122252</v>
          </cell>
          <cell r="H18">
            <v>120294</v>
          </cell>
          <cell r="I18">
            <v>155079</v>
          </cell>
          <cell r="J18">
            <v>145121</v>
          </cell>
          <cell r="K18">
            <v>152004</v>
          </cell>
          <cell r="L18">
            <v>162209</v>
          </cell>
          <cell r="M18">
            <v>172441</v>
          </cell>
        </row>
        <row r="19">
          <cell r="D19">
            <v>125898</v>
          </cell>
          <cell r="E19">
            <v>130965</v>
          </cell>
          <cell r="F19">
            <v>122505</v>
          </cell>
          <cell r="G19">
            <v>121237</v>
          </cell>
          <cell r="H19">
            <v>118138</v>
          </cell>
          <cell r="I19">
            <v>152533</v>
          </cell>
          <cell r="J19">
            <v>141675</v>
          </cell>
          <cell r="K19">
            <v>148670</v>
          </cell>
          <cell r="L19">
            <v>158093</v>
          </cell>
          <cell r="M19">
            <v>170099</v>
          </cell>
        </row>
        <row r="20">
          <cell r="D20">
            <v>3754</v>
          </cell>
          <cell r="E20">
            <v>873</v>
          </cell>
          <cell r="F20">
            <v>844</v>
          </cell>
          <cell r="G20">
            <v>764</v>
          </cell>
          <cell r="H20">
            <v>1579</v>
          </cell>
          <cell r="I20">
            <v>2244</v>
          </cell>
          <cell r="J20">
            <v>3140</v>
          </cell>
          <cell r="K20">
            <v>3131</v>
          </cell>
          <cell r="L20">
            <v>3935</v>
          </cell>
          <cell r="M20">
            <v>2329</v>
          </cell>
        </row>
        <row r="21">
          <cell r="D21">
            <v>-398</v>
          </cell>
          <cell r="E21">
            <v>-1508</v>
          </cell>
          <cell r="F21">
            <v>-1083</v>
          </cell>
          <cell r="G21">
            <v>251</v>
          </cell>
          <cell r="H21">
            <v>577</v>
          </cell>
          <cell r="I21">
            <v>302</v>
          </cell>
          <cell r="J21">
            <v>306</v>
          </cell>
          <cell r="K21">
            <v>203</v>
          </cell>
          <cell r="L21">
            <v>181</v>
          </cell>
          <cell r="M21">
            <v>13</v>
          </cell>
        </row>
        <row r="22">
          <cell r="D22">
            <v>446176</v>
          </cell>
          <cell r="E22">
            <v>491041</v>
          </cell>
          <cell r="F22">
            <v>519130</v>
          </cell>
          <cell r="G22">
            <v>527581</v>
          </cell>
          <cell r="H22">
            <v>541129</v>
          </cell>
          <cell r="I22">
            <v>570353</v>
          </cell>
          <cell r="J22">
            <v>563377</v>
          </cell>
          <cell r="K22">
            <v>615553</v>
          </cell>
          <cell r="L22">
            <v>655439</v>
          </cell>
          <cell r="M22">
            <v>675153</v>
          </cell>
        </row>
        <row r="23">
          <cell r="D23">
            <v>394496</v>
          </cell>
          <cell r="E23">
            <v>435537</v>
          </cell>
          <cell r="F23">
            <v>455542</v>
          </cell>
          <cell r="G23">
            <v>460137</v>
          </cell>
          <cell r="H23">
            <v>466572</v>
          </cell>
          <cell r="I23">
            <v>518594</v>
          </cell>
          <cell r="J23">
            <v>491044</v>
          </cell>
          <cell r="K23">
            <v>536163</v>
          </cell>
          <cell r="L23">
            <v>573832</v>
          </cell>
          <cell r="M23">
            <v>590651</v>
          </cell>
        </row>
        <row r="24"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D26">
            <v>311717</v>
          </cell>
          <cell r="E26">
            <v>319557</v>
          </cell>
          <cell r="F26">
            <v>323867</v>
          </cell>
          <cell r="G26">
            <v>324676</v>
          </cell>
          <cell r="H26">
            <v>328166</v>
          </cell>
          <cell r="I26">
            <v>330267</v>
          </cell>
          <cell r="J26">
            <v>340586</v>
          </cell>
          <cell r="K26">
            <v>352818</v>
          </cell>
          <cell r="L26">
            <v>369840</v>
          </cell>
          <cell r="M26">
            <v>388403</v>
          </cell>
        </row>
        <row r="27">
          <cell r="D27">
            <v>265860</v>
          </cell>
          <cell r="E27">
            <v>268768</v>
          </cell>
          <cell r="F27">
            <v>267645</v>
          </cell>
          <cell r="G27">
            <v>270931</v>
          </cell>
          <cell r="H27">
            <v>273776</v>
          </cell>
          <cell r="I27">
            <v>288951</v>
          </cell>
          <cell r="J27">
            <v>292347</v>
          </cell>
          <cell r="K27">
            <v>307072</v>
          </cell>
          <cell r="L27">
            <v>320884</v>
          </cell>
          <cell r="M27">
            <v>332012</v>
          </cell>
        </row>
        <row r="28">
          <cell r="D28">
            <v>72553</v>
          </cell>
          <cell r="E28">
            <v>72389</v>
          </cell>
          <cell r="F28">
            <v>70984</v>
          </cell>
          <cell r="G28">
            <v>73774</v>
          </cell>
          <cell r="H28">
            <v>78079</v>
          </cell>
          <cell r="I28">
            <v>79430</v>
          </cell>
          <cell r="J28">
            <v>84725</v>
          </cell>
          <cell r="K28">
            <v>88314</v>
          </cell>
          <cell r="L28">
            <v>93872</v>
          </cell>
          <cell r="M28">
            <v>100905</v>
          </cell>
        </row>
        <row r="29">
          <cell r="D29">
            <v>10943</v>
          </cell>
          <cell r="E29">
            <v>10355</v>
          </cell>
          <cell r="F29">
            <v>9530</v>
          </cell>
          <cell r="G29">
            <v>8918</v>
          </cell>
          <cell r="H29">
            <v>8461</v>
          </cell>
          <cell r="I29">
            <v>8640</v>
          </cell>
          <cell r="J29">
            <v>9321</v>
          </cell>
          <cell r="K29">
            <v>10058</v>
          </cell>
          <cell r="L29">
            <v>10609</v>
          </cell>
          <cell r="M29">
            <v>11073</v>
          </cell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D31">
            <v>639187</v>
          </cell>
          <cell r="E31">
            <v>650359</v>
          </cell>
          <cell r="F31">
            <v>652966</v>
          </cell>
          <cell r="G31">
            <v>660463</v>
          </cell>
          <cell r="H31">
            <v>671560</v>
          </cell>
          <cell r="I31">
            <v>690008</v>
          </cell>
          <cell r="J31">
            <v>708337</v>
          </cell>
          <cell r="K31">
            <v>738146</v>
          </cell>
          <cell r="L31">
            <v>773987</v>
          </cell>
          <cell r="M31">
            <v>810247</v>
          </cell>
        </row>
        <row r="32"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D33">
            <v>1211</v>
          </cell>
          <cell r="E33">
            <v>1366</v>
          </cell>
          <cell r="F33">
            <v>1464</v>
          </cell>
          <cell r="G33">
            <v>1564</v>
          </cell>
          <cell r="H33">
            <v>1766</v>
          </cell>
          <cell r="I33">
            <v>1903</v>
          </cell>
          <cell r="J33">
            <v>1796</v>
          </cell>
          <cell r="K33">
            <v>1825</v>
          </cell>
          <cell r="L33">
            <v>1933</v>
          </cell>
          <cell r="M33">
            <v>1989</v>
          </cell>
        </row>
        <row r="34">
          <cell r="D34">
            <v>8635</v>
          </cell>
          <cell r="E34">
            <v>9190</v>
          </cell>
          <cell r="F34">
            <v>9140</v>
          </cell>
          <cell r="G34">
            <v>8769</v>
          </cell>
          <cell r="H34">
            <v>8420</v>
          </cell>
          <cell r="I34">
            <v>8591</v>
          </cell>
          <cell r="J34">
            <v>8841</v>
          </cell>
          <cell r="K34">
            <v>9347</v>
          </cell>
          <cell r="L34">
            <v>10296</v>
          </cell>
          <cell r="M34">
            <v>12367</v>
          </cell>
        </row>
        <row r="35">
          <cell r="D35">
            <v>1968</v>
          </cell>
          <cell r="E35">
            <v>2186</v>
          </cell>
          <cell r="F35">
            <v>2047</v>
          </cell>
          <cell r="G35">
            <v>2009</v>
          </cell>
          <cell r="H35">
            <v>2416</v>
          </cell>
          <cell r="I35">
            <v>3117</v>
          </cell>
          <cell r="J35">
            <v>3098</v>
          </cell>
          <cell r="K35">
            <v>3139</v>
          </cell>
          <cell r="L35">
            <v>3367</v>
          </cell>
          <cell r="M35">
            <v>3568</v>
          </cell>
        </row>
        <row r="36">
          <cell r="D36">
            <v>1299</v>
          </cell>
          <cell r="E36">
            <v>1451</v>
          </cell>
          <cell r="F36">
            <v>1381</v>
          </cell>
          <cell r="G36">
            <v>1543</v>
          </cell>
          <cell r="H36">
            <v>1279</v>
          </cell>
          <cell r="I36">
            <v>1598</v>
          </cell>
          <cell r="J36">
            <v>1427</v>
          </cell>
          <cell r="K36">
            <v>1497</v>
          </cell>
          <cell r="L36">
            <v>1508</v>
          </cell>
          <cell r="M36">
            <v>1506</v>
          </cell>
        </row>
        <row r="37">
          <cell r="D37">
            <v>225569</v>
          </cell>
          <cell r="E37">
            <v>241515</v>
          </cell>
          <cell r="F37">
            <v>229202</v>
          </cell>
          <cell r="G37">
            <v>234587</v>
          </cell>
          <cell r="H37">
            <v>265236</v>
          </cell>
          <cell r="I37">
            <v>257098</v>
          </cell>
          <cell r="J37">
            <v>257144</v>
          </cell>
          <cell r="K37">
            <v>260077</v>
          </cell>
          <cell r="L37">
            <v>300401</v>
          </cell>
          <cell r="M37">
            <v>299805</v>
          </cell>
        </row>
        <row r="38">
          <cell r="D38">
            <v>215600</v>
          </cell>
          <cell r="E38">
            <v>223857</v>
          </cell>
          <cell r="F38">
            <v>209681</v>
          </cell>
          <cell r="G38">
            <v>217971</v>
          </cell>
          <cell r="H38">
            <v>259107</v>
          </cell>
          <cell r="I38">
            <v>248362</v>
          </cell>
          <cell r="J38">
            <v>258903</v>
          </cell>
          <cell r="K38">
            <v>245348</v>
          </cell>
          <cell r="L38">
            <v>281359</v>
          </cell>
          <cell r="M38">
            <v>284195</v>
          </cell>
        </row>
        <row r="39"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D40">
            <v>641063</v>
          </cell>
          <cell r="E40">
            <v>659458</v>
          </cell>
          <cell r="F40">
            <v>664145</v>
          </cell>
          <cell r="G40">
            <v>669408</v>
          </cell>
          <cell r="H40">
            <v>669898</v>
          </cell>
          <cell r="I40">
            <v>690537</v>
          </cell>
          <cell r="J40">
            <v>697862</v>
          </cell>
          <cell r="K40">
            <v>743711</v>
          </cell>
          <cell r="L40">
            <v>782807</v>
          </cell>
          <cell r="M40">
            <v>813417</v>
          </cell>
        </row>
        <row r="41">
          <cell r="D41"/>
          <cell r="E41"/>
          <cell r="F41"/>
          <cell r="G41"/>
          <cell r="H41"/>
          <cell r="I41"/>
          <cell r="J41"/>
          <cell r="K41"/>
          <cell r="L41"/>
          <cell r="M41"/>
        </row>
        <row r="42">
          <cell r="D42">
            <v>9809</v>
          </cell>
          <cell r="E42">
            <v>10216</v>
          </cell>
          <cell r="F42">
            <v>10901</v>
          </cell>
          <cell r="G42">
            <v>15293</v>
          </cell>
          <cell r="H42"/>
          <cell r="I42"/>
          <cell r="J42"/>
          <cell r="K42"/>
          <cell r="L42"/>
          <cell r="M42"/>
        </row>
        <row r="43">
          <cell r="D43"/>
          <cell r="E43"/>
          <cell r="F43"/>
          <cell r="G43"/>
          <cell r="H43"/>
          <cell r="I43"/>
          <cell r="J43"/>
          <cell r="K43"/>
          <cell r="L43"/>
          <cell r="M43"/>
        </row>
        <row r="44">
          <cell r="D44"/>
          <cell r="E44"/>
          <cell r="F44"/>
          <cell r="G44"/>
          <cell r="H44"/>
          <cell r="I44"/>
          <cell r="J44"/>
          <cell r="K44"/>
          <cell r="L44"/>
          <cell r="M44"/>
        </row>
        <row r="45">
          <cell r="D45">
            <v>631254</v>
          </cell>
          <cell r="E45">
            <v>649242</v>
          </cell>
          <cell r="F45">
            <v>653244</v>
          </cell>
          <cell r="G45">
            <v>654115</v>
          </cell>
          <cell r="H45"/>
          <cell r="I45"/>
          <cell r="J45"/>
          <cell r="K45"/>
          <cell r="L45"/>
          <cell r="M45"/>
        </row>
      </sheetData>
      <sheetData sheetId="3">
        <row r="5">
          <cell r="B5">
            <v>9809</v>
          </cell>
          <cell r="C5">
            <v>10216</v>
          </cell>
          <cell r="D5">
            <v>10901</v>
          </cell>
          <cell r="E5">
            <v>15293</v>
          </cell>
        </row>
        <row r="6">
          <cell r="B6"/>
          <cell r="C6"/>
          <cell r="D6"/>
          <cell r="E6"/>
        </row>
        <row r="7">
          <cell r="B7"/>
          <cell r="C7"/>
          <cell r="D7"/>
          <cell r="E7"/>
        </row>
        <row r="8">
          <cell r="B8"/>
          <cell r="C8"/>
          <cell r="D8"/>
          <cell r="E8"/>
        </row>
        <row r="9">
          <cell r="B9">
            <v>6604</v>
          </cell>
          <cell r="C9">
            <v>6951</v>
          </cell>
          <cell r="D9">
            <v>7137</v>
          </cell>
          <cell r="E9">
            <v>10885</v>
          </cell>
        </row>
        <row r="10">
          <cell r="B10">
            <v>2994</v>
          </cell>
          <cell r="C10">
            <v>3065</v>
          </cell>
          <cell r="D10">
            <v>3130</v>
          </cell>
          <cell r="E10">
            <v>3181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B12">
            <v>-584</v>
          </cell>
          <cell r="C12">
            <v>-702</v>
          </cell>
          <cell r="D12">
            <v>-271</v>
          </cell>
          <cell r="E12">
            <v>311</v>
          </cell>
        </row>
        <row r="13">
          <cell r="B13">
            <v>599</v>
          </cell>
          <cell r="C13">
            <v>612</v>
          </cell>
          <cell r="D13">
            <v>648</v>
          </cell>
          <cell r="E13">
            <v>656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B17">
            <v>196</v>
          </cell>
          <cell r="C17">
            <v>289</v>
          </cell>
          <cell r="D17">
            <v>257</v>
          </cell>
          <cell r="E17">
            <v>260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B19">
            <v>0</v>
          </cell>
          <cell r="C19">
            <v>1</v>
          </cell>
          <cell r="D19">
            <v>0</v>
          </cell>
          <cell r="E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</row>
      </sheetData>
      <sheetData sheetId="4"/>
      <sheetData sheetId="5"/>
      <sheetData sheetId="6"/>
      <sheetData sheetId="7">
        <row r="40">
          <cell r="D40">
            <v>641090</v>
          </cell>
        </row>
      </sheetData>
      <sheetData sheetId="8">
        <row r="31">
          <cell r="N31">
            <v>1271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2"/>
  <sheetViews>
    <sheetView showGridLines="0" tabSelected="1" zoomScale="90" zoomScaleNormal="90" zoomScaleSheetLayoutView="100" workbookViewId="0">
      <selection sqref="A1:B1"/>
    </sheetView>
  </sheetViews>
  <sheetFormatPr defaultColWidth="9.140625" defaultRowHeight="12.75" x14ac:dyDescent="0.2"/>
  <cols>
    <col min="1" max="1" width="3.85546875" style="31" customWidth="1"/>
    <col min="2" max="2" width="59.85546875" style="12" customWidth="1"/>
    <col min="3" max="3" width="14.7109375" style="12" bestFit="1" customWidth="1"/>
    <col min="4" max="16" width="8.28515625" style="12" customWidth="1"/>
    <col min="17" max="23" width="6.7109375" style="12" customWidth="1"/>
    <col min="24" max="16384" width="9.140625" style="12"/>
  </cols>
  <sheetData>
    <row r="1" spans="1:16" ht="15.75" x14ac:dyDescent="0.25">
      <c r="A1" s="226" t="s">
        <v>104</v>
      </c>
      <c r="B1" s="227"/>
      <c r="C1" s="36"/>
      <c r="D1" s="8"/>
      <c r="E1" s="82"/>
      <c r="F1" s="82"/>
      <c r="G1" s="9"/>
      <c r="H1" s="82"/>
      <c r="I1" s="192" t="str">
        <f>'1 - 2022 (NL)'!H1</f>
        <v>NETHERLANDS</v>
      </c>
      <c r="J1" s="9"/>
      <c r="K1" s="9"/>
      <c r="L1" s="9"/>
      <c r="M1" s="9"/>
      <c r="N1" s="9"/>
      <c r="O1" s="9"/>
      <c r="P1" s="11"/>
    </row>
    <row r="2" spans="1:16" ht="12.6" customHeight="1" x14ac:dyDescent="0.2">
      <c r="A2" s="228" t="s">
        <v>81</v>
      </c>
      <c r="B2" s="229"/>
      <c r="C2" s="38"/>
      <c r="D2" s="14"/>
      <c r="E2" s="88"/>
      <c r="F2" s="88"/>
      <c r="G2" s="15"/>
      <c r="H2" s="88"/>
      <c r="I2" s="193" t="str">
        <f>'1 - 2022 (NL)'!H2</f>
        <v>million EUR</v>
      </c>
      <c r="J2" s="15"/>
      <c r="K2" s="15"/>
      <c r="L2" s="15"/>
      <c r="M2" s="15"/>
      <c r="N2" s="15"/>
      <c r="O2" s="15"/>
      <c r="P2" s="17"/>
    </row>
    <row r="3" spans="1:16" ht="12.6" customHeight="1" x14ac:dyDescent="0.2">
      <c r="A3" s="230" t="s">
        <v>103</v>
      </c>
      <c r="B3" s="231"/>
      <c r="C3" s="23"/>
      <c r="D3" s="223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5"/>
    </row>
    <row r="4" spans="1:16" x14ac:dyDescent="0.2">
      <c r="A4" s="232" t="s">
        <v>105</v>
      </c>
      <c r="B4" s="233"/>
      <c r="C4" s="40" t="s">
        <v>70</v>
      </c>
      <c r="D4" s="41">
        <v>2010</v>
      </c>
      <c r="E4" s="41">
        <v>2011</v>
      </c>
      <c r="F4" s="41">
        <v>2012</v>
      </c>
      <c r="G4" s="41">
        <v>2013</v>
      </c>
      <c r="H4" s="41">
        <v>2014</v>
      </c>
      <c r="I4" s="41">
        <v>2015</v>
      </c>
      <c r="J4" s="41">
        <v>2016</v>
      </c>
      <c r="K4" s="41">
        <v>2017</v>
      </c>
      <c r="L4" s="41">
        <v>2018</v>
      </c>
      <c r="M4" s="41">
        <v>2019</v>
      </c>
      <c r="N4" s="41">
        <v>2020</v>
      </c>
      <c r="O4" s="41">
        <v>2021</v>
      </c>
      <c r="P4" s="41">
        <v>2022</v>
      </c>
    </row>
    <row r="5" spans="1:16" x14ac:dyDescent="0.2">
      <c r="A5" s="35"/>
      <c r="B5" s="42"/>
      <c r="C5" s="4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37"/>
      <c r="B6" s="44" t="s">
        <v>18</v>
      </c>
      <c r="C6" s="4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37">
        <v>1</v>
      </c>
      <c r="B7" s="45" t="s">
        <v>19</v>
      </c>
      <c r="C7" s="46" t="s">
        <v>0</v>
      </c>
      <c r="D7" s="83">
        <v>1195129</v>
      </c>
      <c r="E7" s="83">
        <v>1259755</v>
      </c>
      <c r="F7" s="83">
        <v>1279472</v>
      </c>
      <c r="G7" s="83">
        <v>1283818</v>
      </c>
      <c r="H7" s="83">
        <v>1303083</v>
      </c>
      <c r="I7" s="83">
        <v>1338912</v>
      </c>
      <c r="J7" s="83">
        <v>1360287</v>
      </c>
      <c r="K7" s="83">
        <v>1430639</v>
      </c>
      <c r="L7" s="83">
        <v>1525493.9830508474</v>
      </c>
      <c r="M7" s="83">
        <v>1584714.5714285714</v>
      </c>
      <c r="N7" s="83">
        <v>1532299.5438596492</v>
      </c>
      <c r="O7" s="83">
        <v>1684467.7226890756</v>
      </c>
      <c r="P7" s="83">
        <v>1930514</v>
      </c>
    </row>
    <row r="8" spans="1:16" x14ac:dyDescent="0.2">
      <c r="A8" s="37">
        <v>2</v>
      </c>
      <c r="B8" s="45" t="s">
        <v>20</v>
      </c>
      <c r="C8" s="46" t="s">
        <v>1</v>
      </c>
      <c r="D8" s="83">
        <v>621218</v>
      </c>
      <c r="E8" s="83">
        <v>673836</v>
      </c>
      <c r="F8" s="83">
        <v>689430</v>
      </c>
      <c r="G8" s="83">
        <v>688305</v>
      </c>
      <c r="H8" s="83">
        <v>698234</v>
      </c>
      <c r="I8" s="83">
        <v>718089</v>
      </c>
      <c r="J8" s="83">
        <v>725573</v>
      </c>
      <c r="K8" s="83">
        <v>769514</v>
      </c>
      <c r="L8" s="83">
        <v>831891.6101694915</v>
      </c>
      <c r="M8" s="83">
        <v>856487.32142857148</v>
      </c>
      <c r="N8" s="83">
        <v>817950.47368421056</v>
      </c>
      <c r="O8" s="83">
        <v>905848.48739495804</v>
      </c>
      <c r="P8" s="83">
        <v>1068448</v>
      </c>
    </row>
    <row r="9" spans="1:16" x14ac:dyDescent="0.2">
      <c r="A9" s="37">
        <v>3</v>
      </c>
      <c r="B9" s="45" t="s">
        <v>21</v>
      </c>
      <c r="C9" s="46" t="s">
        <v>2</v>
      </c>
      <c r="D9" s="83">
        <v>573911</v>
      </c>
      <c r="E9" s="83">
        <v>585919</v>
      </c>
      <c r="F9" s="83">
        <v>590042</v>
      </c>
      <c r="G9" s="83">
        <v>595513</v>
      </c>
      <c r="H9" s="83">
        <v>604849</v>
      </c>
      <c r="I9" s="83">
        <v>620823</v>
      </c>
      <c r="J9" s="83">
        <v>634714</v>
      </c>
      <c r="K9" s="83">
        <v>661125</v>
      </c>
      <c r="L9" s="83">
        <v>693602.37288135593</v>
      </c>
      <c r="M9" s="83">
        <v>728227.25</v>
      </c>
      <c r="N9" s="83">
        <v>714349.07017543865</v>
      </c>
      <c r="O9" s="83">
        <v>778619.23529411759</v>
      </c>
      <c r="P9" s="83">
        <v>862066</v>
      </c>
    </row>
    <row r="10" spans="1:16" x14ac:dyDescent="0.2">
      <c r="A10" s="37">
        <v>4</v>
      </c>
      <c r="B10" s="45" t="s">
        <v>22</v>
      </c>
      <c r="C10" s="46" t="s">
        <v>3</v>
      </c>
      <c r="D10" s="83">
        <v>65841</v>
      </c>
      <c r="E10" s="83">
        <v>65271</v>
      </c>
      <c r="F10" s="83">
        <v>63455</v>
      </c>
      <c r="G10" s="83">
        <v>65494</v>
      </c>
      <c r="H10" s="83">
        <v>67460</v>
      </c>
      <c r="I10" s="83">
        <v>69896</v>
      </c>
      <c r="J10" s="83">
        <v>74504</v>
      </c>
      <c r="K10" s="83">
        <v>77706</v>
      </c>
      <c r="L10" s="83">
        <v>82569</v>
      </c>
      <c r="M10" s="83">
        <v>89397</v>
      </c>
      <c r="N10" s="83">
        <v>88719</v>
      </c>
      <c r="O10" s="83">
        <v>96937</v>
      </c>
      <c r="P10" s="83">
        <v>99394</v>
      </c>
    </row>
    <row r="11" spans="1:16" x14ac:dyDescent="0.2">
      <c r="A11" s="37">
        <v>5</v>
      </c>
      <c r="B11" s="47" t="s">
        <v>23</v>
      </c>
      <c r="C11" s="46" t="s">
        <v>4</v>
      </c>
      <c r="D11" s="83">
        <v>934</v>
      </c>
      <c r="E11" s="83">
        <v>865</v>
      </c>
      <c r="F11" s="83">
        <v>805</v>
      </c>
      <c r="G11" s="83">
        <v>740</v>
      </c>
      <c r="H11" s="83">
        <v>714</v>
      </c>
      <c r="I11" s="83">
        <v>723</v>
      </c>
      <c r="J11" s="83">
        <v>991</v>
      </c>
      <c r="K11" s="83">
        <v>1126</v>
      </c>
      <c r="L11" s="83">
        <v>1214</v>
      </c>
      <c r="M11" s="83">
        <v>1302</v>
      </c>
      <c r="N11" s="83">
        <v>1817</v>
      </c>
      <c r="O11" s="83">
        <v>847</v>
      </c>
      <c r="P11" s="83">
        <v>648</v>
      </c>
    </row>
    <row r="12" spans="1:16" x14ac:dyDescent="0.2">
      <c r="A12" s="39"/>
      <c r="B12" s="48"/>
      <c r="C12" s="49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">
      <c r="A13" s="35"/>
      <c r="B13" s="51" t="s">
        <v>24</v>
      </c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x14ac:dyDescent="0.2">
      <c r="A14" s="37">
        <v>6</v>
      </c>
      <c r="B14" s="47" t="s">
        <v>25</v>
      </c>
      <c r="C14" s="46" t="s">
        <v>5</v>
      </c>
      <c r="D14" s="83">
        <v>458013</v>
      </c>
      <c r="E14" s="83">
        <v>464274</v>
      </c>
      <c r="F14" s="83">
        <v>466876</v>
      </c>
      <c r="G14" s="83">
        <v>470539</v>
      </c>
      <c r="H14" s="83">
        <v>476465</v>
      </c>
      <c r="I14" s="83">
        <v>482897</v>
      </c>
      <c r="J14" s="83">
        <v>490608</v>
      </c>
      <c r="K14" s="83">
        <v>506470</v>
      </c>
      <c r="L14" s="83">
        <v>529875</v>
      </c>
      <c r="M14" s="83">
        <v>553340</v>
      </c>
      <c r="N14" s="83">
        <v>542647</v>
      </c>
      <c r="O14" s="83">
        <v>584553</v>
      </c>
      <c r="P14" s="83">
        <v>651060</v>
      </c>
    </row>
    <row r="15" spans="1:16" x14ac:dyDescent="0.2">
      <c r="A15" s="37">
        <v>7</v>
      </c>
      <c r="B15" s="43" t="s">
        <v>26</v>
      </c>
      <c r="C15" s="46" t="s">
        <v>5</v>
      </c>
      <c r="D15" s="83">
        <v>284987</v>
      </c>
      <c r="E15" s="83">
        <v>291140</v>
      </c>
      <c r="F15" s="83">
        <v>291603</v>
      </c>
      <c r="G15" s="83">
        <v>294780</v>
      </c>
      <c r="H15" s="83">
        <v>298582</v>
      </c>
      <c r="I15" s="83">
        <v>305099</v>
      </c>
      <c r="J15" s="83">
        <v>310155</v>
      </c>
      <c r="K15" s="83">
        <v>321318</v>
      </c>
      <c r="L15" s="83">
        <v>335477</v>
      </c>
      <c r="M15" s="83">
        <v>347281</v>
      </c>
      <c r="N15" s="83">
        <v>329365</v>
      </c>
      <c r="O15" s="83">
        <v>354334</v>
      </c>
      <c r="P15" s="83">
        <v>404213</v>
      </c>
    </row>
    <row r="16" spans="1:16" x14ac:dyDescent="0.2">
      <c r="A16" s="37">
        <v>8</v>
      </c>
      <c r="B16" s="43" t="s">
        <v>27</v>
      </c>
      <c r="C16" s="46" t="s">
        <v>5</v>
      </c>
      <c r="D16" s="83">
        <v>5282</v>
      </c>
      <c r="E16" s="83">
        <v>5428</v>
      </c>
      <c r="F16" s="83">
        <v>5328</v>
      </c>
      <c r="G16" s="83">
        <v>5433</v>
      </c>
      <c r="H16" s="83">
        <v>5418</v>
      </c>
      <c r="I16" s="83">
        <v>5444</v>
      </c>
      <c r="J16" s="83">
        <v>5611</v>
      </c>
      <c r="K16" s="83">
        <v>5661</v>
      </c>
      <c r="L16" s="83">
        <v>5787</v>
      </c>
      <c r="M16" s="83">
        <v>5925</v>
      </c>
      <c r="N16" s="83">
        <v>5743</v>
      </c>
      <c r="O16" s="83">
        <v>5980</v>
      </c>
      <c r="P16" s="83">
        <v>6347</v>
      </c>
    </row>
    <row r="17" spans="1:16" x14ac:dyDescent="0.2">
      <c r="A17" s="37">
        <v>9</v>
      </c>
      <c r="B17" s="43" t="s">
        <v>28</v>
      </c>
      <c r="C17" s="46" t="s">
        <v>5</v>
      </c>
      <c r="D17" s="83">
        <v>167744</v>
      </c>
      <c r="E17" s="83">
        <v>167706</v>
      </c>
      <c r="F17" s="83">
        <v>169945</v>
      </c>
      <c r="G17" s="83">
        <v>170326</v>
      </c>
      <c r="H17" s="83">
        <v>172465</v>
      </c>
      <c r="I17" s="83">
        <v>172354</v>
      </c>
      <c r="J17" s="83">
        <v>174842</v>
      </c>
      <c r="K17" s="83">
        <v>179491</v>
      </c>
      <c r="L17" s="83">
        <v>188611</v>
      </c>
      <c r="M17" s="83">
        <v>200134</v>
      </c>
      <c r="N17" s="83">
        <v>207539</v>
      </c>
      <c r="O17" s="83">
        <v>224239</v>
      </c>
      <c r="P17" s="83">
        <v>240500</v>
      </c>
    </row>
    <row r="18" spans="1:16" x14ac:dyDescent="0.2">
      <c r="A18" s="37">
        <v>10</v>
      </c>
      <c r="B18" s="47" t="s">
        <v>29</v>
      </c>
      <c r="C18" s="46" t="s">
        <v>6</v>
      </c>
      <c r="D18" s="83">
        <v>129254</v>
      </c>
      <c r="E18" s="83">
        <v>130330</v>
      </c>
      <c r="F18" s="83">
        <v>122266</v>
      </c>
      <c r="G18" s="83">
        <v>122252</v>
      </c>
      <c r="H18" s="83">
        <v>120294</v>
      </c>
      <c r="I18" s="83">
        <v>155079</v>
      </c>
      <c r="J18" s="83">
        <v>145121</v>
      </c>
      <c r="K18" s="83">
        <v>152004</v>
      </c>
      <c r="L18" s="83">
        <v>162209</v>
      </c>
      <c r="M18" s="83">
        <v>179656</v>
      </c>
      <c r="N18" s="83">
        <v>173297</v>
      </c>
      <c r="O18" s="83">
        <v>187460</v>
      </c>
      <c r="P18" s="83">
        <v>203523</v>
      </c>
    </row>
    <row r="19" spans="1:16" x14ac:dyDescent="0.2">
      <c r="A19" s="37">
        <v>11</v>
      </c>
      <c r="B19" s="43" t="s">
        <v>71</v>
      </c>
      <c r="C19" s="54" t="s">
        <v>72</v>
      </c>
      <c r="D19" s="83">
        <v>125898</v>
      </c>
      <c r="E19" s="83">
        <v>130965</v>
      </c>
      <c r="F19" s="83">
        <v>122505</v>
      </c>
      <c r="G19" s="83">
        <v>121237</v>
      </c>
      <c r="H19" s="83">
        <v>118138</v>
      </c>
      <c r="I19" s="83">
        <v>152533</v>
      </c>
      <c r="J19" s="83">
        <v>141675</v>
      </c>
      <c r="K19" s="83">
        <v>148670</v>
      </c>
      <c r="L19" s="83">
        <v>158093</v>
      </c>
      <c r="M19" s="83">
        <v>172808</v>
      </c>
      <c r="N19" s="83">
        <v>172937</v>
      </c>
      <c r="O19" s="83">
        <v>184405</v>
      </c>
      <c r="P19" s="83">
        <v>199868</v>
      </c>
    </row>
    <row r="20" spans="1:16" x14ac:dyDescent="0.2">
      <c r="A20" s="37">
        <v>12</v>
      </c>
      <c r="B20" s="43" t="s">
        <v>73</v>
      </c>
      <c r="C20" s="46" t="s">
        <v>7</v>
      </c>
      <c r="D20" s="83">
        <v>3754</v>
      </c>
      <c r="E20" s="83">
        <v>873</v>
      </c>
      <c r="F20" s="83">
        <v>844</v>
      </c>
      <c r="G20" s="83">
        <v>764</v>
      </c>
      <c r="H20" s="83">
        <v>1579</v>
      </c>
      <c r="I20" s="83">
        <v>2244</v>
      </c>
      <c r="J20" s="83">
        <v>3140</v>
      </c>
      <c r="K20" s="83">
        <v>3131</v>
      </c>
      <c r="L20" s="83">
        <v>3935</v>
      </c>
      <c r="M20" s="83">
        <v>6778</v>
      </c>
      <c r="N20" s="83">
        <v>93</v>
      </c>
      <c r="O20" s="83">
        <v>2771</v>
      </c>
      <c r="P20" s="83">
        <v>3348</v>
      </c>
    </row>
    <row r="21" spans="1:16" x14ac:dyDescent="0.2">
      <c r="A21" s="37">
        <v>13</v>
      </c>
      <c r="B21" s="55" t="s">
        <v>74</v>
      </c>
      <c r="C21" s="46" t="s">
        <v>16</v>
      </c>
      <c r="D21" s="83">
        <v>-398</v>
      </c>
      <c r="E21" s="83">
        <v>-1508</v>
      </c>
      <c r="F21" s="83">
        <v>-1083</v>
      </c>
      <c r="G21" s="83">
        <v>251</v>
      </c>
      <c r="H21" s="83">
        <v>577</v>
      </c>
      <c r="I21" s="83">
        <v>302</v>
      </c>
      <c r="J21" s="83">
        <v>306</v>
      </c>
      <c r="K21" s="83">
        <v>203</v>
      </c>
      <c r="L21" s="83">
        <v>181</v>
      </c>
      <c r="M21" s="83">
        <v>70</v>
      </c>
      <c r="N21" s="83">
        <v>267</v>
      </c>
      <c r="O21" s="83">
        <v>284</v>
      </c>
      <c r="P21" s="83">
        <v>307</v>
      </c>
    </row>
    <row r="22" spans="1:16" x14ac:dyDescent="0.2">
      <c r="A22" s="37">
        <v>14</v>
      </c>
      <c r="B22" s="47" t="s">
        <v>30</v>
      </c>
      <c r="C22" s="46" t="s">
        <v>8</v>
      </c>
      <c r="D22" s="83">
        <v>446125</v>
      </c>
      <c r="E22" s="83">
        <v>491263</v>
      </c>
      <c r="F22" s="83">
        <v>519168</v>
      </c>
      <c r="G22" s="83">
        <v>527660</v>
      </c>
      <c r="H22" s="83">
        <v>541420</v>
      </c>
      <c r="I22" s="83">
        <v>570623</v>
      </c>
      <c r="J22" s="83">
        <v>563612</v>
      </c>
      <c r="K22" s="83">
        <v>615478</v>
      </c>
      <c r="L22" s="83">
        <v>663303.98305084743</v>
      </c>
      <c r="M22" s="83">
        <v>683732.57142857148</v>
      </c>
      <c r="N22" s="83">
        <v>634729.5438596491</v>
      </c>
      <c r="O22" s="83">
        <v>742559.72268907563</v>
      </c>
      <c r="P22" s="83">
        <v>908031</v>
      </c>
    </row>
    <row r="23" spans="1:16" x14ac:dyDescent="0.2">
      <c r="A23" s="37">
        <v>15</v>
      </c>
      <c r="B23" s="47" t="s">
        <v>31</v>
      </c>
      <c r="C23" s="46" t="s">
        <v>9</v>
      </c>
      <c r="D23" s="83">
        <v>394574</v>
      </c>
      <c r="E23" s="83">
        <v>435542</v>
      </c>
      <c r="F23" s="83">
        <v>455618</v>
      </c>
      <c r="G23" s="83">
        <v>460184</v>
      </c>
      <c r="H23" s="83">
        <v>466584</v>
      </c>
      <c r="I23" s="83">
        <v>518603</v>
      </c>
      <c r="J23" s="83">
        <v>491114</v>
      </c>
      <c r="K23" s="83">
        <v>536247</v>
      </c>
      <c r="L23" s="83">
        <v>580430.6101694915</v>
      </c>
      <c r="M23" s="83">
        <v>600406.32142857148</v>
      </c>
      <c r="N23" s="83">
        <v>549422.47368421056</v>
      </c>
      <c r="O23" s="83">
        <v>639863.48739495804</v>
      </c>
      <c r="P23" s="83">
        <v>801802</v>
      </c>
    </row>
    <row r="24" spans="1:16" x14ac:dyDescent="0.2">
      <c r="A24" s="39"/>
      <c r="B24" s="48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x14ac:dyDescent="0.2">
      <c r="A25" s="35"/>
      <c r="B25" s="51" t="s">
        <v>32</v>
      </c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16" x14ac:dyDescent="0.2">
      <c r="A26" s="37">
        <v>16</v>
      </c>
      <c r="B26" s="47" t="s">
        <v>33</v>
      </c>
      <c r="C26" s="46" t="s">
        <v>10</v>
      </c>
      <c r="D26" s="83">
        <v>311717</v>
      </c>
      <c r="E26" s="83">
        <v>319557</v>
      </c>
      <c r="F26" s="83">
        <v>323867</v>
      </c>
      <c r="G26" s="83">
        <v>324676</v>
      </c>
      <c r="H26" s="83">
        <v>328166</v>
      </c>
      <c r="I26" s="83">
        <v>330267</v>
      </c>
      <c r="J26" s="83">
        <v>340586</v>
      </c>
      <c r="K26" s="83">
        <v>352818</v>
      </c>
      <c r="L26" s="83">
        <v>369840</v>
      </c>
      <c r="M26" s="83">
        <v>388869</v>
      </c>
      <c r="N26" s="83">
        <v>402735</v>
      </c>
      <c r="O26" s="83">
        <v>419346</v>
      </c>
      <c r="P26" s="83">
        <v>451678</v>
      </c>
    </row>
    <row r="27" spans="1:16" x14ac:dyDescent="0.2">
      <c r="A27" s="37">
        <v>17</v>
      </c>
      <c r="B27" s="47" t="s">
        <v>34</v>
      </c>
      <c r="C27" s="46" t="s">
        <v>11</v>
      </c>
      <c r="D27" s="83">
        <v>265491</v>
      </c>
      <c r="E27" s="83">
        <v>268734</v>
      </c>
      <c r="F27" s="83">
        <v>267371</v>
      </c>
      <c r="G27" s="83">
        <v>270735</v>
      </c>
      <c r="H27" s="83">
        <v>273811</v>
      </c>
      <c r="I27" s="83">
        <v>288939</v>
      </c>
      <c r="J27" s="83">
        <v>292237</v>
      </c>
      <c r="K27" s="83">
        <v>306631</v>
      </c>
      <c r="L27" s="83">
        <v>321854.37288135593</v>
      </c>
      <c r="M27" s="83">
        <v>337694.25</v>
      </c>
      <c r="N27" s="83">
        <v>332887.0701754386</v>
      </c>
      <c r="O27" s="83">
        <v>378139.23529411765</v>
      </c>
      <c r="P27" s="83">
        <v>417650</v>
      </c>
    </row>
    <row r="28" spans="1:16" x14ac:dyDescent="0.2">
      <c r="A28" s="37">
        <v>18</v>
      </c>
      <c r="B28" s="47" t="s">
        <v>35</v>
      </c>
      <c r="C28" s="46" t="s">
        <v>12</v>
      </c>
      <c r="D28" s="83">
        <v>72553</v>
      </c>
      <c r="E28" s="83">
        <v>72389</v>
      </c>
      <c r="F28" s="83">
        <v>70984</v>
      </c>
      <c r="G28" s="83">
        <v>73774</v>
      </c>
      <c r="H28" s="83">
        <v>78079</v>
      </c>
      <c r="I28" s="83">
        <v>79430</v>
      </c>
      <c r="J28" s="83">
        <v>84725</v>
      </c>
      <c r="K28" s="83">
        <v>88314</v>
      </c>
      <c r="L28" s="83">
        <v>93872</v>
      </c>
      <c r="M28" s="83">
        <v>101077</v>
      </c>
      <c r="N28" s="83">
        <v>101595</v>
      </c>
      <c r="O28" s="83">
        <v>110237</v>
      </c>
      <c r="P28" s="83">
        <v>112249</v>
      </c>
    </row>
    <row r="29" spans="1:16" x14ac:dyDescent="0.2">
      <c r="A29" s="37">
        <v>19</v>
      </c>
      <c r="B29" s="47" t="s">
        <v>36</v>
      </c>
      <c r="C29" s="46" t="s">
        <v>13</v>
      </c>
      <c r="D29" s="83">
        <v>10943</v>
      </c>
      <c r="E29" s="83">
        <v>10355</v>
      </c>
      <c r="F29" s="83">
        <v>9530</v>
      </c>
      <c r="G29" s="83">
        <v>8918</v>
      </c>
      <c r="H29" s="83">
        <v>8461</v>
      </c>
      <c r="I29" s="83">
        <v>8640</v>
      </c>
      <c r="J29" s="83">
        <v>9321</v>
      </c>
      <c r="K29" s="83">
        <v>10058</v>
      </c>
      <c r="L29" s="83">
        <v>10609</v>
      </c>
      <c r="M29" s="83">
        <v>11318</v>
      </c>
      <c r="N29" s="83">
        <v>35966</v>
      </c>
      <c r="O29" s="83">
        <v>33013</v>
      </c>
      <c r="P29" s="83">
        <v>20765</v>
      </c>
    </row>
    <row r="30" spans="1:16" x14ac:dyDescent="0.2">
      <c r="A30" s="39"/>
      <c r="B30" s="48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">
      <c r="A31" s="56">
        <v>20</v>
      </c>
      <c r="B31" s="57" t="s">
        <v>75</v>
      </c>
      <c r="C31" s="58" t="s">
        <v>14</v>
      </c>
      <c r="D31" s="83">
        <v>638818</v>
      </c>
      <c r="E31" s="83">
        <v>650325</v>
      </c>
      <c r="F31" s="83">
        <v>652692</v>
      </c>
      <c r="G31" s="83">
        <v>660267</v>
      </c>
      <c r="H31" s="83">
        <v>671595</v>
      </c>
      <c r="I31" s="83">
        <v>689996</v>
      </c>
      <c r="J31" s="83">
        <v>708227</v>
      </c>
      <c r="K31" s="83">
        <v>737705</v>
      </c>
      <c r="L31" s="83">
        <v>774957.37288135593</v>
      </c>
      <c r="M31" s="83">
        <v>816322.25</v>
      </c>
      <c r="N31" s="83">
        <v>801251.07017543865</v>
      </c>
      <c r="O31" s="83">
        <v>874709.23529411759</v>
      </c>
      <c r="P31" s="83">
        <v>960812</v>
      </c>
    </row>
    <row r="32" spans="1:16" x14ac:dyDescent="0.2">
      <c r="A32" s="35"/>
      <c r="B32" s="59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1:16" x14ac:dyDescent="0.2">
      <c r="A33" s="37">
        <v>21</v>
      </c>
      <c r="B33" s="60" t="s">
        <v>37</v>
      </c>
      <c r="C33" s="61" t="s">
        <v>10</v>
      </c>
      <c r="D33" s="83">
        <v>1211</v>
      </c>
      <c r="E33" s="83">
        <v>1366</v>
      </c>
      <c r="F33" s="83">
        <v>1464</v>
      </c>
      <c r="G33" s="83">
        <v>1564</v>
      </c>
      <c r="H33" s="83">
        <v>1766</v>
      </c>
      <c r="I33" s="83">
        <v>1903</v>
      </c>
      <c r="J33" s="83">
        <v>1796</v>
      </c>
      <c r="K33" s="83">
        <v>1825</v>
      </c>
      <c r="L33" s="83">
        <v>1933</v>
      </c>
      <c r="M33" s="83">
        <v>1857</v>
      </c>
      <c r="N33" s="83">
        <v>1759</v>
      </c>
      <c r="O33" s="83">
        <v>1824</v>
      </c>
      <c r="P33" s="83">
        <v>2138</v>
      </c>
    </row>
    <row r="34" spans="1:16" x14ac:dyDescent="0.2">
      <c r="A34" s="37">
        <v>22</v>
      </c>
      <c r="B34" s="62" t="s">
        <v>38</v>
      </c>
      <c r="C34" s="61" t="s">
        <v>10</v>
      </c>
      <c r="D34" s="83">
        <v>8635</v>
      </c>
      <c r="E34" s="83">
        <v>9190</v>
      </c>
      <c r="F34" s="83">
        <v>9140</v>
      </c>
      <c r="G34" s="83">
        <v>8769</v>
      </c>
      <c r="H34" s="83">
        <v>8420</v>
      </c>
      <c r="I34" s="83">
        <v>8591</v>
      </c>
      <c r="J34" s="83">
        <v>8841</v>
      </c>
      <c r="K34" s="83">
        <v>9347</v>
      </c>
      <c r="L34" s="83">
        <v>10296</v>
      </c>
      <c r="M34" s="83">
        <v>11919</v>
      </c>
      <c r="N34" s="83">
        <v>11719</v>
      </c>
      <c r="O34" s="83">
        <v>12613</v>
      </c>
      <c r="P34" s="83">
        <v>13988</v>
      </c>
    </row>
    <row r="35" spans="1:16" x14ac:dyDescent="0.2">
      <c r="A35" s="37">
        <v>23</v>
      </c>
      <c r="B35" s="62" t="s">
        <v>49</v>
      </c>
      <c r="C35" s="63" t="s">
        <v>12</v>
      </c>
      <c r="D35" s="83">
        <v>1968</v>
      </c>
      <c r="E35" s="83">
        <v>2186</v>
      </c>
      <c r="F35" s="83">
        <v>2047</v>
      </c>
      <c r="G35" s="83">
        <v>2009</v>
      </c>
      <c r="H35" s="83">
        <v>2416</v>
      </c>
      <c r="I35" s="83">
        <v>3117</v>
      </c>
      <c r="J35" s="83">
        <v>3098</v>
      </c>
      <c r="K35" s="83">
        <v>3139</v>
      </c>
      <c r="L35" s="83">
        <v>3367</v>
      </c>
      <c r="M35" s="83">
        <v>3584</v>
      </c>
      <c r="N35" s="83">
        <v>3524</v>
      </c>
      <c r="O35" s="83">
        <v>4063</v>
      </c>
      <c r="P35" s="83">
        <v>5038</v>
      </c>
    </row>
    <row r="36" spans="1:16" x14ac:dyDescent="0.2">
      <c r="A36" s="37">
        <v>24</v>
      </c>
      <c r="B36" s="62" t="s">
        <v>50</v>
      </c>
      <c r="C36" s="63" t="s">
        <v>13</v>
      </c>
      <c r="D36" s="83">
        <v>1299</v>
      </c>
      <c r="E36" s="83">
        <v>1451</v>
      </c>
      <c r="F36" s="83">
        <v>1381</v>
      </c>
      <c r="G36" s="83">
        <v>1543</v>
      </c>
      <c r="H36" s="83">
        <v>1279</v>
      </c>
      <c r="I36" s="83">
        <v>1598</v>
      </c>
      <c r="J36" s="83">
        <v>1427</v>
      </c>
      <c r="K36" s="83">
        <v>1497</v>
      </c>
      <c r="L36" s="83">
        <v>1508</v>
      </c>
      <c r="M36" s="83">
        <v>1617</v>
      </c>
      <c r="N36" s="83">
        <v>1690</v>
      </c>
      <c r="O36" s="83">
        <v>1755</v>
      </c>
      <c r="P36" s="83">
        <v>1695</v>
      </c>
    </row>
    <row r="37" spans="1:16" x14ac:dyDescent="0.2">
      <c r="A37" s="37">
        <v>25</v>
      </c>
      <c r="B37" s="64" t="s">
        <v>39</v>
      </c>
      <c r="C37" s="61" t="s">
        <v>15</v>
      </c>
      <c r="D37" s="83">
        <v>225261</v>
      </c>
      <c r="E37" s="83">
        <v>241647</v>
      </c>
      <c r="F37" s="83">
        <v>229965</v>
      </c>
      <c r="G37" s="83">
        <v>235721</v>
      </c>
      <c r="H37" s="83">
        <v>266236</v>
      </c>
      <c r="I37" s="83">
        <v>258891</v>
      </c>
      <c r="J37" s="83">
        <v>257436</v>
      </c>
      <c r="K37" s="83">
        <v>260170</v>
      </c>
      <c r="L37" s="83">
        <v>301446.15254237287</v>
      </c>
      <c r="M37" s="83">
        <v>270191.07142857142</v>
      </c>
      <c r="N37" s="83">
        <v>205957.26315789475</v>
      </c>
      <c r="O37" s="83">
        <v>258254.74789915967</v>
      </c>
      <c r="P37" s="83">
        <v>306807</v>
      </c>
    </row>
    <row r="38" spans="1:16" x14ac:dyDescent="0.2">
      <c r="A38" s="37">
        <v>26</v>
      </c>
      <c r="B38" s="64" t="s">
        <v>40</v>
      </c>
      <c r="C38" s="61" t="s">
        <v>15</v>
      </c>
      <c r="D38" s="83">
        <v>215799</v>
      </c>
      <c r="E38" s="83">
        <v>224124</v>
      </c>
      <c r="F38" s="83">
        <v>209976</v>
      </c>
      <c r="G38" s="83">
        <v>218363</v>
      </c>
      <c r="H38" s="83">
        <v>259613</v>
      </c>
      <c r="I38" s="83">
        <v>248198</v>
      </c>
      <c r="J38" s="83">
        <v>265910</v>
      </c>
      <c r="K38" s="83">
        <v>259490</v>
      </c>
      <c r="L38" s="83">
        <v>295463.5254237288</v>
      </c>
      <c r="M38" s="83">
        <v>278328.32142857142</v>
      </c>
      <c r="N38" s="83">
        <v>223387.33333333334</v>
      </c>
      <c r="O38" s="83">
        <v>234490.98319327732</v>
      </c>
      <c r="P38" s="83">
        <v>302319</v>
      </c>
    </row>
    <row r="39" spans="1:16" s="31" customFormat="1" ht="11.25" x14ac:dyDescent="0.2">
      <c r="A39" s="37"/>
      <c r="B39" s="65"/>
      <c r="C39" s="6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16" s="31" customFormat="1" ht="11.25" x14ac:dyDescent="0.2">
      <c r="A40" s="68">
        <v>27</v>
      </c>
      <c r="B40" s="69" t="s">
        <v>76</v>
      </c>
      <c r="C40" s="58" t="s">
        <v>17</v>
      </c>
      <c r="D40" s="84">
        <v>640187</v>
      </c>
      <c r="E40" s="84">
        <v>659289</v>
      </c>
      <c r="F40" s="84">
        <v>664339</v>
      </c>
      <c r="G40" s="84">
        <v>669954</v>
      </c>
      <c r="H40" s="84">
        <v>670427</v>
      </c>
      <c r="I40" s="84">
        <v>692482</v>
      </c>
      <c r="J40" s="84">
        <v>691037</v>
      </c>
      <c r="K40" s="84">
        <v>729221</v>
      </c>
      <c r="L40" s="84">
        <v>770718</v>
      </c>
      <c r="M40" s="84">
        <v>796156</v>
      </c>
      <c r="N40" s="84">
        <v>772027</v>
      </c>
      <c r="O40" s="84">
        <v>885376</v>
      </c>
      <c r="P40" s="84">
        <v>950107</v>
      </c>
    </row>
    <row r="41" spans="1:16" s="31" customFormat="1" ht="11.25" x14ac:dyDescent="0.2">
      <c r="A41" s="37"/>
      <c r="B41" s="65"/>
      <c r="C41" s="6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1:16" s="31" customFormat="1" ht="11.25" x14ac:dyDescent="0.2">
      <c r="A42" s="37">
        <v>28</v>
      </c>
      <c r="B42" s="70" t="s">
        <v>77</v>
      </c>
      <c r="D42" s="22">
        <v>9475</v>
      </c>
      <c r="E42" s="22">
        <v>10101</v>
      </c>
      <c r="F42" s="22">
        <v>10950</v>
      </c>
      <c r="G42" s="22">
        <v>15371</v>
      </c>
      <c r="H42" s="24"/>
      <c r="I42" s="24"/>
      <c r="J42" s="24"/>
      <c r="K42" s="24"/>
      <c r="L42" s="24"/>
      <c r="M42" s="24"/>
      <c r="N42" s="24"/>
      <c r="O42" s="24"/>
      <c r="P42" s="24"/>
    </row>
    <row r="43" spans="1:16" s="31" customFormat="1" ht="11.25" x14ac:dyDescent="0.2">
      <c r="A43" s="37"/>
      <c r="B43" s="71" t="s">
        <v>78</v>
      </c>
      <c r="C43" s="4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s="31" customFormat="1" ht="11.25" x14ac:dyDescent="0.2">
      <c r="A44" s="37"/>
      <c r="B44" s="72"/>
      <c r="C44" s="73"/>
      <c r="D44" s="22"/>
      <c r="E44" s="22"/>
      <c r="F44" s="22"/>
      <c r="G44" s="22"/>
      <c r="H44" s="24"/>
      <c r="I44" s="24"/>
      <c r="J44" s="24"/>
      <c r="K44" s="24"/>
      <c r="L44" s="24"/>
      <c r="M44" s="24"/>
      <c r="N44" s="24"/>
      <c r="O44" s="24"/>
      <c r="P44" s="24"/>
    </row>
    <row r="45" spans="1:16" s="31" customFormat="1" ht="11.25" x14ac:dyDescent="0.2">
      <c r="A45" s="56">
        <v>29</v>
      </c>
      <c r="B45" s="74" t="s">
        <v>41</v>
      </c>
      <c r="C45" s="58" t="s">
        <v>17</v>
      </c>
      <c r="D45" s="75">
        <v>630712</v>
      </c>
      <c r="E45" s="75">
        <v>649188</v>
      </c>
      <c r="F45" s="75">
        <v>653389</v>
      </c>
      <c r="G45" s="75">
        <v>654583</v>
      </c>
      <c r="H45" s="87"/>
      <c r="I45" s="87"/>
      <c r="J45" s="87"/>
      <c r="K45" s="87"/>
      <c r="L45" s="87"/>
      <c r="M45" s="87"/>
      <c r="N45" s="87"/>
      <c r="O45" s="87"/>
      <c r="P45" s="87"/>
    </row>
    <row r="46" spans="1:16" ht="14.25" customHeight="1" x14ac:dyDescent="0.2">
      <c r="A46" s="30"/>
      <c r="B46" s="30"/>
    </row>
    <row r="47" spans="1:16" x14ac:dyDescent="0.2">
      <c r="A47" s="2" t="s">
        <v>84</v>
      </c>
      <c r="B47" s="7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">
      <c r="A48" s="77" t="s">
        <v>42</v>
      </c>
      <c r="B48" s="76"/>
      <c r="C48" s="1"/>
      <c r="D48" s="4">
        <f t="shared" ref="D48:I48" si="0">D9-(D7-D8)</f>
        <v>0</v>
      </c>
      <c r="E48" s="4">
        <f t="shared" si="0"/>
        <v>0</v>
      </c>
      <c r="F48" s="4">
        <f t="shared" si="0"/>
        <v>0</v>
      </c>
      <c r="G48" s="4">
        <f t="shared" si="0"/>
        <v>0</v>
      </c>
      <c r="H48" s="4">
        <f t="shared" si="0"/>
        <v>0</v>
      </c>
      <c r="I48" s="4">
        <f t="shared" si="0"/>
        <v>0</v>
      </c>
      <c r="J48" s="4">
        <f t="shared" ref="J48" si="1">J9-(J7-J8)</f>
        <v>0</v>
      </c>
      <c r="K48" s="4">
        <f t="shared" ref="K48" si="2">K9-(K7-K8)</f>
        <v>0</v>
      </c>
      <c r="L48" s="4">
        <f t="shared" ref="L48" si="3">L9-(L7-L8)</f>
        <v>0</v>
      </c>
      <c r="M48" s="4">
        <f t="shared" ref="M48:P48" si="4">M9-(M7-M8)</f>
        <v>0</v>
      </c>
      <c r="N48" s="4">
        <f t="shared" si="4"/>
        <v>0</v>
      </c>
      <c r="O48" s="4">
        <f t="shared" si="4"/>
        <v>0</v>
      </c>
      <c r="P48" s="4">
        <f t="shared" si="4"/>
        <v>0</v>
      </c>
    </row>
    <row r="49" spans="1:16" x14ac:dyDescent="0.2">
      <c r="A49" s="77" t="s">
        <v>43</v>
      </c>
      <c r="B49" s="76"/>
      <c r="C49" s="1"/>
      <c r="D49" s="4">
        <f t="shared" ref="D49:I49" si="5">D31-(D9+D10-D11)</f>
        <v>0</v>
      </c>
      <c r="E49" s="4">
        <f t="shared" si="5"/>
        <v>0</v>
      </c>
      <c r="F49" s="4">
        <f t="shared" si="5"/>
        <v>0</v>
      </c>
      <c r="G49" s="4">
        <f t="shared" si="5"/>
        <v>0</v>
      </c>
      <c r="H49" s="4">
        <f t="shared" si="5"/>
        <v>0</v>
      </c>
      <c r="I49" s="4">
        <f t="shared" si="5"/>
        <v>0</v>
      </c>
      <c r="J49" s="4">
        <f t="shared" ref="J49" si="6">J31-(J9+J10-J11)</f>
        <v>0</v>
      </c>
      <c r="K49" s="4">
        <f t="shared" ref="K49" si="7">K31-(K9+K10-K11)</f>
        <v>0</v>
      </c>
      <c r="L49" s="4">
        <f t="shared" ref="L49" si="8">L31-(L9+L10-L11)</f>
        <v>0</v>
      </c>
      <c r="M49" s="4">
        <f t="shared" ref="M49:P49" si="9">M31-(M9+M10-M11)</f>
        <v>0</v>
      </c>
      <c r="N49" s="4">
        <f t="shared" si="9"/>
        <v>0</v>
      </c>
      <c r="O49" s="4">
        <f t="shared" si="9"/>
        <v>0</v>
      </c>
      <c r="P49" s="4">
        <f t="shared" si="9"/>
        <v>0</v>
      </c>
    </row>
    <row r="50" spans="1:16" x14ac:dyDescent="0.2">
      <c r="A50" s="78" t="s">
        <v>44</v>
      </c>
      <c r="B50" s="76"/>
      <c r="C50" s="1"/>
      <c r="D50" s="4">
        <f t="shared" ref="D50:I50" si="10">D31-(D14+D18+D22-D23)</f>
        <v>0</v>
      </c>
      <c r="E50" s="4">
        <f t="shared" si="10"/>
        <v>0</v>
      </c>
      <c r="F50" s="4">
        <f t="shared" si="10"/>
        <v>0</v>
      </c>
      <c r="G50" s="4">
        <f t="shared" si="10"/>
        <v>0</v>
      </c>
      <c r="H50" s="4">
        <f t="shared" si="10"/>
        <v>0</v>
      </c>
      <c r="I50" s="4">
        <f t="shared" si="10"/>
        <v>0</v>
      </c>
      <c r="J50" s="4">
        <f t="shared" ref="J50" si="11">J31-(J14+J18+J22-J23)</f>
        <v>0</v>
      </c>
      <c r="K50" s="4">
        <f t="shared" ref="K50" si="12">K31-(K14+K18+K22-K23)</f>
        <v>0</v>
      </c>
      <c r="L50" s="4">
        <f t="shared" ref="L50" si="13">L31-(L14+L18+L22-L23)</f>
        <v>0</v>
      </c>
      <c r="M50" s="4">
        <f t="shared" ref="M50:P50" si="14">M31-(M14+M18+M22-M23)</f>
        <v>0</v>
      </c>
      <c r="N50" s="4">
        <f t="shared" si="14"/>
        <v>0</v>
      </c>
      <c r="O50" s="4">
        <f t="shared" si="14"/>
        <v>0</v>
      </c>
      <c r="P50" s="4">
        <f t="shared" si="14"/>
        <v>0</v>
      </c>
    </row>
    <row r="51" spans="1:16" x14ac:dyDescent="0.2">
      <c r="A51" s="78" t="s">
        <v>48</v>
      </c>
      <c r="B51" s="76"/>
      <c r="C51" s="1"/>
      <c r="D51" s="4">
        <f t="shared" ref="D51:I51" si="15">D14-(D15+D16+D17)</f>
        <v>0</v>
      </c>
      <c r="E51" s="4">
        <f t="shared" si="15"/>
        <v>0</v>
      </c>
      <c r="F51" s="4">
        <f t="shared" si="15"/>
        <v>0</v>
      </c>
      <c r="G51" s="4">
        <f t="shared" si="15"/>
        <v>0</v>
      </c>
      <c r="H51" s="4">
        <f t="shared" si="15"/>
        <v>0</v>
      </c>
      <c r="I51" s="4">
        <f t="shared" si="15"/>
        <v>0</v>
      </c>
      <c r="J51" s="4">
        <f t="shared" ref="J51" si="16">J14-(J15+J16+J17)</f>
        <v>0</v>
      </c>
      <c r="K51" s="4">
        <f t="shared" ref="K51" si="17">K14-(K15+K16+K17)</f>
        <v>0</v>
      </c>
      <c r="L51" s="4">
        <f t="shared" ref="L51" si="18">L14-(L15+L16+L17)</f>
        <v>0</v>
      </c>
      <c r="M51" s="4">
        <f t="shared" ref="M51:P51" si="19">M14-(M15+M16+M17)</f>
        <v>0</v>
      </c>
      <c r="N51" s="4">
        <f t="shared" si="19"/>
        <v>0</v>
      </c>
      <c r="O51" s="4">
        <f t="shared" si="19"/>
        <v>0</v>
      </c>
      <c r="P51" s="4">
        <f t="shared" si="19"/>
        <v>0</v>
      </c>
    </row>
    <row r="52" spans="1:16" x14ac:dyDescent="0.2">
      <c r="A52" s="77" t="s">
        <v>45</v>
      </c>
      <c r="B52" s="76"/>
      <c r="C52" s="1"/>
      <c r="D52" s="4">
        <f t="shared" ref="D52:I52" si="20">D18-(D19+D20+D21)</f>
        <v>0</v>
      </c>
      <c r="E52" s="4">
        <f t="shared" si="20"/>
        <v>0</v>
      </c>
      <c r="F52" s="4">
        <f t="shared" si="20"/>
        <v>0</v>
      </c>
      <c r="G52" s="4">
        <f t="shared" si="20"/>
        <v>0</v>
      </c>
      <c r="H52" s="4">
        <f t="shared" si="20"/>
        <v>0</v>
      </c>
      <c r="I52" s="4">
        <f t="shared" si="20"/>
        <v>0</v>
      </c>
      <c r="J52" s="4">
        <f t="shared" ref="J52" si="21">J18-(J19+J20+J21)</f>
        <v>0</v>
      </c>
      <c r="K52" s="4">
        <f t="shared" ref="K52" si="22">K18-(K19+K20+K21)</f>
        <v>0</v>
      </c>
      <c r="L52" s="4">
        <f t="shared" ref="L52" si="23">L18-(L19+L20+L21)</f>
        <v>0</v>
      </c>
      <c r="M52" s="4">
        <f t="shared" ref="M52:P52" si="24">M18-(M19+M20+M21)</f>
        <v>0</v>
      </c>
      <c r="N52" s="4">
        <f t="shared" si="24"/>
        <v>0</v>
      </c>
      <c r="O52" s="4">
        <f t="shared" si="24"/>
        <v>0</v>
      </c>
      <c r="P52" s="4">
        <f t="shared" si="24"/>
        <v>0</v>
      </c>
    </row>
    <row r="53" spans="1:16" x14ac:dyDescent="0.2">
      <c r="A53" s="77" t="s">
        <v>46</v>
      </c>
      <c r="B53" s="76"/>
      <c r="C53" s="1"/>
      <c r="D53" s="4">
        <f t="shared" ref="D53:I53" si="25">D31-(D26+D27+D28-D29)</f>
        <v>0</v>
      </c>
      <c r="E53" s="4">
        <f t="shared" si="25"/>
        <v>0</v>
      </c>
      <c r="F53" s="4">
        <f t="shared" si="25"/>
        <v>0</v>
      </c>
      <c r="G53" s="4">
        <f t="shared" si="25"/>
        <v>0</v>
      </c>
      <c r="H53" s="4">
        <f t="shared" si="25"/>
        <v>0</v>
      </c>
      <c r="I53" s="4">
        <f t="shared" si="25"/>
        <v>0</v>
      </c>
      <c r="J53" s="4">
        <f t="shared" ref="J53" si="26">J31-(J26+J27+J28-J29)</f>
        <v>0</v>
      </c>
      <c r="K53" s="4">
        <f t="shared" ref="K53" si="27">K31-(K26+K27+K28-K29)</f>
        <v>0</v>
      </c>
      <c r="L53" s="4">
        <f t="shared" ref="L53" si="28">L31-(L26+L27+L28-L29)</f>
        <v>0</v>
      </c>
      <c r="M53" s="4">
        <f t="shared" ref="M53:P53" si="29">M31-(M26+M27+M28-M29)</f>
        <v>0</v>
      </c>
      <c r="N53" s="4">
        <f t="shared" si="29"/>
        <v>0</v>
      </c>
      <c r="O53" s="4">
        <f t="shared" si="29"/>
        <v>0</v>
      </c>
      <c r="P53" s="4">
        <f t="shared" si="29"/>
        <v>0</v>
      </c>
    </row>
    <row r="54" spans="1:16" x14ac:dyDescent="0.2">
      <c r="A54" s="79" t="s">
        <v>47</v>
      </c>
      <c r="B54" s="80"/>
      <c r="C54" s="80"/>
      <c r="D54" s="4">
        <f t="shared" ref="D54:I54" si="30">D40-(D31+D33+D36+D37-D34-D35-D38)</f>
        <v>0</v>
      </c>
      <c r="E54" s="4">
        <f t="shared" si="30"/>
        <v>0</v>
      </c>
      <c r="F54" s="4">
        <f t="shared" si="30"/>
        <v>0</v>
      </c>
      <c r="G54" s="4">
        <f t="shared" si="30"/>
        <v>0</v>
      </c>
      <c r="H54" s="4">
        <f t="shared" si="30"/>
        <v>0</v>
      </c>
      <c r="I54" s="4">
        <f t="shared" si="30"/>
        <v>0</v>
      </c>
      <c r="J54" s="4">
        <f t="shared" ref="J54" si="31">J40-(J31+J33+J36+J37-J34-J35-J38)</f>
        <v>0</v>
      </c>
      <c r="K54" s="4">
        <f t="shared" ref="K54" si="32">K40-(K31+K33+K36+K37-K34-K35-K38)</f>
        <v>0</v>
      </c>
      <c r="L54" s="4">
        <f t="shared" ref="L54" si="33">L40-(L31+L33+L36+L37-L34-L35-L38)</f>
        <v>0</v>
      </c>
      <c r="M54" s="4">
        <f t="shared" ref="M54:P54" si="34">M40-(M31+M33+M36+M37-M34-M35-M38)</f>
        <v>0</v>
      </c>
      <c r="N54" s="4">
        <f t="shared" si="34"/>
        <v>0</v>
      </c>
      <c r="O54" s="4">
        <f t="shared" si="34"/>
        <v>0</v>
      </c>
      <c r="P54" s="4">
        <f t="shared" si="34"/>
        <v>0</v>
      </c>
    </row>
    <row r="55" spans="1:16" x14ac:dyDescent="0.2">
      <c r="A55" s="79" t="s">
        <v>79</v>
      </c>
      <c r="B55" s="80"/>
      <c r="C55" s="80"/>
      <c r="D55" s="4">
        <f t="shared" ref="D55:G55" si="35">D45-(D40-D42)</f>
        <v>0</v>
      </c>
      <c r="E55" s="4">
        <f t="shared" si="35"/>
        <v>0</v>
      </c>
      <c r="F55" s="4">
        <f t="shared" si="35"/>
        <v>0</v>
      </c>
      <c r="G55" s="4">
        <f t="shared" si="35"/>
        <v>0</v>
      </c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2">
      <c r="A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pans="1:16" x14ac:dyDescent="0.2">
      <c r="A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x14ac:dyDescent="0.2">
      <c r="A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1:16" x14ac:dyDescent="0.2">
      <c r="A59" s="81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1:16" x14ac:dyDescent="0.2">
      <c r="A60" s="81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x14ac:dyDescent="0.2">
      <c r="A61" s="33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16" x14ac:dyDescent="0.2">
      <c r="A62" s="81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</sheetData>
  <sheetProtection algorithmName="SHA-512" hashValue="s8Y4GImlLeWtk6Y99PxotYsKQS3pjTqUAqYr+4J1uAm5MqE6sHiGyhV4lZaCe3tuypmS2nzkjt8xjPAExYH5jw==" saltValue="XQhjbf+O9btH00M4VYqxPg==" spinCount="100000" sheet="1" objects="1" scenarios="1"/>
  <mergeCells count="5">
    <mergeCell ref="D3:P3"/>
    <mergeCell ref="A1:B1"/>
    <mergeCell ref="A2:B2"/>
    <mergeCell ref="A3:B3"/>
    <mergeCell ref="A4:B4"/>
  </mergeCells>
  <conditionalFormatting sqref="D48:P55">
    <cfRule type="cellIs" dxfId="7" priority="1" stopIfTrue="1" operator="lessThan">
      <formula>0</formula>
    </cfRule>
    <cfRule type="cellIs" dxfId="6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1.0629921259842521" header="0" footer="0"/>
  <pageSetup scale="68" orientation="landscape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9"/>
  <sheetViews>
    <sheetView showGridLines="0" zoomScaleNormal="100" zoomScaleSheetLayoutView="100" workbookViewId="0"/>
  </sheetViews>
  <sheetFormatPr defaultColWidth="9.140625" defaultRowHeight="12.75" x14ac:dyDescent="0.2"/>
  <cols>
    <col min="1" max="1" width="69.7109375" style="12" customWidth="1"/>
    <col min="2" max="5" width="8.7109375" style="12" customWidth="1"/>
    <col min="6" max="13" width="6.7109375" style="12" customWidth="1"/>
    <col min="14" max="16384" width="9.140625" style="12"/>
  </cols>
  <sheetData>
    <row r="1" spans="1:5" ht="15.75" customHeight="1" x14ac:dyDescent="0.25">
      <c r="A1" s="7" t="str">
        <f>'1 - 2023 (NL)'!A1</f>
        <v>GNI QUESTIONNAIRE  2023</v>
      </c>
      <c r="B1" s="8"/>
      <c r="C1" s="9"/>
      <c r="D1" s="10" t="str">
        <f>'1 - 2023 (NL)'!I1</f>
        <v>NETHERLANDS</v>
      </c>
      <c r="E1" s="85"/>
    </row>
    <row r="2" spans="1:5" ht="14.25" customHeight="1" x14ac:dyDescent="0.2">
      <c r="A2" s="13" t="s">
        <v>51</v>
      </c>
      <c r="B2" s="14"/>
      <c r="C2" s="15"/>
      <c r="D2" s="16" t="str">
        <f>'1 - 2023 (NL)'!I2</f>
        <v>million EUR</v>
      </c>
      <c r="E2" s="86"/>
    </row>
    <row r="3" spans="1:5" ht="12" customHeight="1" x14ac:dyDescent="0.2">
      <c r="A3" s="18" t="s">
        <v>80</v>
      </c>
      <c r="B3" s="223"/>
      <c r="C3" s="224"/>
      <c r="D3" s="224"/>
      <c r="E3" s="225"/>
    </row>
    <row r="4" spans="1:5" ht="12" customHeight="1" x14ac:dyDescent="0.2">
      <c r="A4" s="19" t="str">
        <f>'1 - 2023 (NL)'!A4:B4</f>
        <v>As of 30/09/2023</v>
      </c>
      <c r="B4" s="20">
        <v>2010</v>
      </c>
      <c r="C4" s="20">
        <v>2011</v>
      </c>
      <c r="D4" s="20">
        <v>2012</v>
      </c>
      <c r="E4" s="20">
        <v>2013</v>
      </c>
    </row>
    <row r="5" spans="1:5" ht="22.5" x14ac:dyDescent="0.2">
      <c r="A5" s="21" t="s">
        <v>52</v>
      </c>
      <c r="B5" s="22">
        <v>9475</v>
      </c>
      <c r="C5" s="22">
        <v>10101</v>
      </c>
      <c r="D5" s="22">
        <v>10950</v>
      </c>
      <c r="E5" s="22">
        <v>15371</v>
      </c>
    </row>
    <row r="6" spans="1:5" x14ac:dyDescent="0.2">
      <c r="A6" s="23" t="s">
        <v>53</v>
      </c>
      <c r="B6" s="24"/>
      <c r="C6" s="24"/>
      <c r="D6" s="24"/>
      <c r="E6" s="24"/>
    </row>
    <row r="7" spans="1:5" x14ac:dyDescent="0.2">
      <c r="A7" s="23"/>
      <c r="B7" s="24"/>
      <c r="C7" s="24"/>
      <c r="D7" s="24"/>
      <c r="E7" s="24"/>
    </row>
    <row r="8" spans="1:5" ht="11.45" customHeight="1" x14ac:dyDescent="0.2">
      <c r="A8" s="23" t="s">
        <v>54</v>
      </c>
      <c r="B8" s="24"/>
      <c r="C8" s="24"/>
      <c r="D8" s="24"/>
      <c r="E8" s="24"/>
    </row>
    <row r="9" spans="1:5" ht="11.45" customHeight="1" x14ac:dyDescent="0.2">
      <c r="A9" s="25" t="s">
        <v>55</v>
      </c>
      <c r="B9" s="22">
        <v>6604</v>
      </c>
      <c r="C9" s="22">
        <v>6951</v>
      </c>
      <c r="D9" s="22">
        <v>7137</v>
      </c>
      <c r="E9" s="22">
        <v>10885</v>
      </c>
    </row>
    <row r="10" spans="1:5" ht="11.45" customHeight="1" x14ac:dyDescent="0.2">
      <c r="A10" s="25" t="s">
        <v>56</v>
      </c>
      <c r="B10" s="22">
        <v>2994</v>
      </c>
      <c r="C10" s="22">
        <v>3065</v>
      </c>
      <c r="D10" s="22">
        <v>3130</v>
      </c>
      <c r="E10" s="22">
        <v>3181</v>
      </c>
    </row>
    <row r="11" spans="1:5" ht="11.45" customHeight="1" x14ac:dyDescent="0.2">
      <c r="A11" s="25" t="s">
        <v>83</v>
      </c>
      <c r="B11" s="22">
        <v>-334</v>
      </c>
      <c r="C11" s="22">
        <v>-115</v>
      </c>
      <c r="D11" s="22">
        <v>49</v>
      </c>
      <c r="E11" s="22">
        <v>78</v>
      </c>
    </row>
    <row r="12" spans="1:5" ht="11.45" customHeight="1" x14ac:dyDescent="0.2">
      <c r="A12" s="25" t="s">
        <v>57</v>
      </c>
      <c r="B12" s="22">
        <v>0</v>
      </c>
      <c r="C12" s="22">
        <v>0</v>
      </c>
      <c r="D12" s="22">
        <v>0</v>
      </c>
      <c r="E12" s="22">
        <v>0</v>
      </c>
    </row>
    <row r="13" spans="1:5" ht="11.45" customHeight="1" x14ac:dyDescent="0.2">
      <c r="A13" s="25" t="s">
        <v>58</v>
      </c>
      <c r="B13" s="22">
        <v>-584</v>
      </c>
      <c r="C13" s="22">
        <v>-702</v>
      </c>
      <c r="D13" s="22">
        <v>-271</v>
      </c>
      <c r="E13" s="22">
        <v>311</v>
      </c>
    </row>
    <row r="14" spans="1:5" ht="11.45" customHeight="1" x14ac:dyDescent="0.2">
      <c r="A14" s="25" t="s">
        <v>59</v>
      </c>
      <c r="B14" s="26">
        <v>599</v>
      </c>
      <c r="C14" s="26">
        <v>612</v>
      </c>
      <c r="D14" s="26">
        <v>648</v>
      </c>
      <c r="E14" s="26">
        <v>656</v>
      </c>
    </row>
    <row r="15" spans="1:5" ht="11.45" customHeight="1" x14ac:dyDescent="0.2">
      <c r="A15" s="25" t="s">
        <v>60</v>
      </c>
      <c r="B15" s="22">
        <v>0</v>
      </c>
      <c r="C15" s="22">
        <v>0</v>
      </c>
      <c r="D15" s="22">
        <v>0</v>
      </c>
      <c r="E15" s="22">
        <v>0</v>
      </c>
    </row>
    <row r="16" spans="1:5" ht="11.45" customHeight="1" x14ac:dyDescent="0.2">
      <c r="A16" s="25" t="s">
        <v>61</v>
      </c>
      <c r="B16" s="22">
        <v>0</v>
      </c>
      <c r="C16" s="22">
        <v>0</v>
      </c>
      <c r="D16" s="22">
        <v>0</v>
      </c>
      <c r="E16" s="22">
        <v>0</v>
      </c>
    </row>
    <row r="17" spans="1:5" ht="11.45" customHeight="1" x14ac:dyDescent="0.2">
      <c r="A17" s="25" t="s">
        <v>62</v>
      </c>
      <c r="B17" s="22">
        <v>0</v>
      </c>
      <c r="C17" s="22">
        <v>0</v>
      </c>
      <c r="D17" s="22">
        <v>0</v>
      </c>
      <c r="E17" s="22">
        <v>0</v>
      </c>
    </row>
    <row r="18" spans="1:5" ht="11.45" customHeight="1" x14ac:dyDescent="0.2">
      <c r="A18" s="25" t="s">
        <v>63</v>
      </c>
      <c r="B18" s="22">
        <v>196</v>
      </c>
      <c r="C18" s="22">
        <v>289</v>
      </c>
      <c r="D18" s="22">
        <v>257</v>
      </c>
      <c r="E18" s="22">
        <v>260</v>
      </c>
    </row>
    <row r="19" spans="1:5" ht="11.45" customHeight="1" x14ac:dyDescent="0.2">
      <c r="A19" s="25" t="s">
        <v>64</v>
      </c>
      <c r="B19" s="22">
        <v>0</v>
      </c>
      <c r="C19" s="22">
        <v>0</v>
      </c>
      <c r="D19" s="22">
        <v>0</v>
      </c>
      <c r="E19" s="22">
        <v>0</v>
      </c>
    </row>
    <row r="20" spans="1:5" ht="11.45" customHeight="1" x14ac:dyDescent="0.2">
      <c r="A20" s="25" t="s">
        <v>65</v>
      </c>
      <c r="B20" s="26">
        <v>0</v>
      </c>
      <c r="C20" s="26">
        <v>1</v>
      </c>
      <c r="D20" s="26">
        <v>0</v>
      </c>
      <c r="E20" s="26">
        <v>0</v>
      </c>
    </row>
    <row r="21" spans="1:5" ht="11.45" customHeight="1" x14ac:dyDescent="0.2">
      <c r="A21" s="25" t="s">
        <v>66</v>
      </c>
      <c r="B21" s="22">
        <v>0</v>
      </c>
      <c r="C21" s="22">
        <v>0</v>
      </c>
      <c r="D21" s="22">
        <v>0</v>
      </c>
      <c r="E21" s="22">
        <v>0</v>
      </c>
    </row>
    <row r="22" spans="1:5" ht="11.45" customHeight="1" x14ac:dyDescent="0.2">
      <c r="A22" s="27"/>
      <c r="B22" s="28"/>
      <c r="C22" s="28"/>
      <c r="D22" s="28"/>
      <c r="E22" s="28"/>
    </row>
    <row r="23" spans="1:5" ht="13.5" customHeight="1" x14ac:dyDescent="0.2">
      <c r="A23" s="29" t="s">
        <v>67</v>
      </c>
    </row>
    <row r="24" spans="1:5" ht="12.75" customHeight="1" x14ac:dyDescent="0.2">
      <c r="A24" s="30"/>
    </row>
    <row r="25" spans="1:5" ht="10.5" customHeight="1" x14ac:dyDescent="0.2">
      <c r="A25" s="31"/>
    </row>
    <row r="26" spans="1:5" ht="9.75" customHeight="1" x14ac:dyDescent="0.2">
      <c r="A26" s="31"/>
    </row>
    <row r="27" spans="1:5" x14ac:dyDescent="0.2">
      <c r="A27" s="32" t="s">
        <v>68</v>
      </c>
      <c r="B27" s="1"/>
    </row>
    <row r="28" spans="1:5" x14ac:dyDescent="0.2">
      <c r="A28" s="3" t="s">
        <v>69</v>
      </c>
      <c r="B28" s="4">
        <f>B5-SUM(B9:B21)</f>
        <v>0</v>
      </c>
      <c r="C28" s="4">
        <f>C5-SUM(C9:C21)</f>
        <v>0</v>
      </c>
      <c r="D28" s="4">
        <f>D5-SUM(D9:D21)</f>
        <v>0</v>
      </c>
      <c r="E28" s="4">
        <f>E5-SUM(E9:E21)</f>
        <v>0</v>
      </c>
    </row>
    <row r="29" spans="1:5" x14ac:dyDescent="0.2">
      <c r="A29" s="33" t="s">
        <v>82</v>
      </c>
      <c r="B29" s="4">
        <f>B5-'1 - 2023 (NL)'!D42</f>
        <v>0</v>
      </c>
      <c r="C29" s="4">
        <f>C5-'1 - 2023 (NL)'!E42</f>
        <v>0</v>
      </c>
      <c r="D29" s="4">
        <f>D5-'1 - 2023 (NL)'!F42</f>
        <v>0</v>
      </c>
      <c r="E29" s="4">
        <f>E5-'1 - 2023 (NL)'!G42</f>
        <v>0</v>
      </c>
    </row>
  </sheetData>
  <sheetProtection algorithmName="SHA-512" hashValue="rhwRszHWyJn7pFVOvIVfFj8IQBHNlf8W+ZMIz3eszH7FFpfgCDKupE8UVZlV4IRAe/eJkg8SNPfx96HoUSrDYQ==" saltValue="J7nwcH9rHNX9hF2MltibGQ==" spinCount="100000" sheet="1" objects="1" scenarios="1"/>
  <mergeCells count="1">
    <mergeCell ref="B3:E3"/>
  </mergeCells>
  <conditionalFormatting sqref="B28:E29">
    <cfRule type="cellIs" dxfId="5" priority="1" stopIfTrue="1" operator="lessThan">
      <formula>0</formula>
    </cfRule>
    <cfRule type="cellIs" dxfId="4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workbookViewId="0"/>
  </sheetViews>
  <sheetFormatPr defaultRowHeight="12.75" x14ac:dyDescent="0.2"/>
  <cols>
    <col min="1" max="1" width="60.140625" customWidth="1"/>
    <col min="2" max="10" width="10.5703125" bestFit="1" customWidth="1"/>
    <col min="11" max="11" width="10.5703125" customWidth="1"/>
    <col min="12" max="13" width="10.5703125" bestFit="1" customWidth="1"/>
  </cols>
  <sheetData>
    <row r="1" spans="1:13" ht="15.75" x14ac:dyDescent="0.25">
      <c r="A1" s="7" t="str">
        <f>'1 - 2023 (NL)'!A1:B1</f>
        <v>GNI QUESTIONNAIRE  2023</v>
      </c>
      <c r="B1" s="8"/>
      <c r="C1" s="9"/>
      <c r="D1" s="10"/>
      <c r="E1" s="10"/>
      <c r="F1" s="10"/>
      <c r="G1" s="5" t="str">
        <f>'1 - 2023 (NL)'!I1</f>
        <v>NETHERLANDS</v>
      </c>
      <c r="H1" s="9"/>
      <c r="I1" s="10"/>
      <c r="J1" s="10"/>
      <c r="K1" s="10"/>
      <c r="L1" s="10"/>
      <c r="M1" s="85"/>
    </row>
    <row r="2" spans="1:13" x14ac:dyDescent="0.2">
      <c r="A2" s="13" t="s">
        <v>98</v>
      </c>
      <c r="B2" s="98"/>
      <c r="C2" s="99"/>
      <c r="D2" s="97"/>
      <c r="E2" s="97"/>
      <c r="F2" s="97"/>
      <c r="G2" s="6" t="str">
        <f>'1 - 2023 (NL)'!I2</f>
        <v>million EUR</v>
      </c>
      <c r="H2" s="99"/>
      <c r="I2" s="97"/>
      <c r="J2" s="97"/>
      <c r="K2" s="97"/>
      <c r="L2" s="97"/>
      <c r="M2" s="102"/>
    </row>
    <row r="3" spans="1:13" x14ac:dyDescent="0.2">
      <c r="A3" s="18" t="s">
        <v>86</v>
      </c>
      <c r="B3" s="89"/>
      <c r="C3" s="90"/>
      <c r="D3" s="90"/>
      <c r="E3" s="90"/>
      <c r="F3" s="100"/>
      <c r="G3" s="90"/>
      <c r="H3" s="90"/>
      <c r="I3" s="90"/>
      <c r="J3" s="100"/>
      <c r="K3" s="100"/>
      <c r="L3" s="90"/>
      <c r="M3" s="91"/>
    </row>
    <row r="4" spans="1:13" x14ac:dyDescent="0.2">
      <c r="A4" s="19" t="str">
        <f>'1 - 2023 (NL)'!A4:B4</f>
        <v>As of 30/09/2023</v>
      </c>
      <c r="B4" s="20">
        <v>2010</v>
      </c>
      <c r="C4" s="20">
        <v>2011</v>
      </c>
      <c r="D4" s="20">
        <v>2012</v>
      </c>
      <c r="E4" s="41">
        <v>2013</v>
      </c>
      <c r="F4" s="41">
        <v>2014</v>
      </c>
      <c r="G4" s="41">
        <v>2015</v>
      </c>
      <c r="H4" s="41">
        <v>2016</v>
      </c>
      <c r="I4" s="41">
        <v>2017</v>
      </c>
      <c r="J4" s="41">
        <v>2018</v>
      </c>
      <c r="K4" s="41">
        <v>2019</v>
      </c>
      <c r="L4" s="41">
        <v>2020</v>
      </c>
      <c r="M4" s="41">
        <v>2021</v>
      </c>
    </row>
    <row r="5" spans="1:13" x14ac:dyDescent="0.2">
      <c r="A5" s="106" t="s">
        <v>88</v>
      </c>
      <c r="B5" s="213">
        <f>'1 - 2023 (NL)'!D45-'1 - 2022 (NL)'!D45</f>
        <v>0</v>
      </c>
      <c r="C5" s="213">
        <f>'1 - 2023 (NL)'!E45-'1 - 2022 (NL)'!E45</f>
        <v>0</v>
      </c>
      <c r="D5" s="213">
        <f>'1 - 2023 (NL)'!F45-'1 - 2022 (NL)'!F45</f>
        <v>0</v>
      </c>
      <c r="E5" s="213">
        <f>'1 - 2023 (NL)'!G45-'1 - 2022 (NL)'!G45</f>
        <v>0</v>
      </c>
      <c r="F5" s="213">
        <f>'1 - 2023 (NL)'!H40-'1 - 2022 (NL)'!H40</f>
        <v>0</v>
      </c>
      <c r="G5" s="213">
        <f>'1 - 2023 (NL)'!I40-'1 - 2022 (NL)'!I40</f>
        <v>0</v>
      </c>
      <c r="H5" s="213">
        <f>'1 - 2023 (NL)'!J40-'1 - 2022 (NL)'!J40</f>
        <v>0</v>
      </c>
      <c r="I5" s="213">
        <f>'1 - 2023 (NL)'!K40-'1 - 2022 (NL)'!K40</f>
        <v>0</v>
      </c>
      <c r="J5" s="213">
        <f>'1 - 2023 (NL)'!L40-'1 - 2022 (NL)'!L40</f>
        <v>0</v>
      </c>
      <c r="K5" s="213">
        <f>'1 - 2023 (NL)'!M40-'1 - 2022 (NL)'!M40</f>
        <v>0</v>
      </c>
      <c r="L5" s="213">
        <f>'1 - 2023 (NL)'!N40-'1 - 2022 (NL)'!N40</f>
        <v>0</v>
      </c>
      <c r="M5" s="213">
        <f>'1 - 2023 (NL)'!O40-'1 - 2022 (NL)'!O40</f>
        <v>47347</v>
      </c>
    </row>
    <row r="6" spans="1:13" x14ac:dyDescent="0.2">
      <c r="A6" s="106" t="s">
        <v>89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</row>
    <row r="7" spans="1:13" x14ac:dyDescent="0.2">
      <c r="A7" s="106" t="s">
        <v>90</v>
      </c>
      <c r="B7" s="9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3" ht="22.5" x14ac:dyDescent="0.2">
      <c r="A8" s="106" t="s">
        <v>99</v>
      </c>
      <c r="B8" s="103"/>
      <c r="C8" s="103"/>
      <c r="D8" s="103"/>
      <c r="E8" s="103"/>
      <c r="F8" s="103"/>
      <c r="G8" s="103"/>
      <c r="H8" s="103"/>
      <c r="I8" s="103"/>
      <c r="J8" s="94"/>
      <c r="K8" s="94"/>
      <c r="L8" s="94"/>
      <c r="M8" s="94"/>
    </row>
    <row r="9" spans="1:13" x14ac:dyDescent="0.2">
      <c r="A9" s="106" t="s">
        <v>92</v>
      </c>
      <c r="B9" s="105"/>
      <c r="C9" s="105"/>
      <c r="D9" s="105"/>
      <c r="E9" s="105"/>
      <c r="F9" s="105"/>
      <c r="G9" s="105"/>
      <c r="H9" s="105"/>
      <c r="I9" s="105"/>
      <c r="J9" s="105"/>
      <c r="K9" s="94"/>
      <c r="L9" s="94"/>
      <c r="M9" s="94">
        <f>M5</f>
        <v>47347</v>
      </c>
    </row>
    <row r="10" spans="1:13" x14ac:dyDescent="0.2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</row>
    <row r="11" spans="1:13" x14ac:dyDescent="0.2">
      <c r="A11" s="2" t="s">
        <v>93</v>
      </c>
      <c r="B11" s="4">
        <f>B5-SUM(B7:B9)</f>
        <v>0</v>
      </c>
      <c r="C11" s="4">
        <f t="shared" ref="C11:M11" si="0">C5-SUM(C7:C9)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</row>
    <row r="12" spans="1:13" x14ac:dyDescent="0.2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</row>
    <row r="13" spans="1:13" x14ac:dyDescent="0.2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</row>
    <row r="14" spans="1:13" x14ac:dyDescent="0.2">
      <c r="A14" s="95" t="s">
        <v>94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</row>
    <row r="15" spans="1:13" x14ac:dyDescent="0.2">
      <c r="A15" s="96" t="s">
        <v>95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</row>
    <row r="16" spans="1:13" x14ac:dyDescent="0.2">
      <c r="A16" s="96" t="str">
        <f>"Revisions to "&amp;G1 &amp; "'s GNI (ESA95 based) for 2010-2013 and "&amp;G1 &amp; "'s GNI (ESA2010 based) for 2014-2021"</f>
        <v>Revisions to NETHERLANDS's GNI (ESA95 based) for 2010-2013 and NETHERLANDS's GNI (ESA2010 based) for 2014-2021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</row>
    <row r="17" spans="1:13" x14ac:dyDescent="0.2">
      <c r="A17" s="96" t="s">
        <v>106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spans="1:13" x14ac:dyDescent="0.2">
      <c r="A18" s="107"/>
      <c r="B18" s="108">
        <v>2010</v>
      </c>
      <c r="C18" s="108">
        <v>2011</v>
      </c>
      <c r="D18" s="108">
        <v>2012</v>
      </c>
      <c r="E18" s="108">
        <v>2013</v>
      </c>
      <c r="F18" s="108">
        <v>2014</v>
      </c>
      <c r="G18" s="108">
        <v>2015</v>
      </c>
      <c r="H18" s="108">
        <v>2016</v>
      </c>
      <c r="I18" s="108">
        <v>2017</v>
      </c>
      <c r="J18" s="108">
        <v>2018</v>
      </c>
      <c r="K18" s="108">
        <v>2019</v>
      </c>
      <c r="L18" s="108">
        <v>2020</v>
      </c>
      <c r="M18" s="108">
        <v>2021</v>
      </c>
    </row>
    <row r="19" spans="1:13" x14ac:dyDescent="0.2">
      <c r="A19" s="109" t="s">
        <v>88</v>
      </c>
      <c r="B19" s="114">
        <f>B5/'1 - 2022 (NL)'!D$45</f>
        <v>0</v>
      </c>
      <c r="C19" s="114">
        <f>C5/'1 - 2022 (NL)'!E$45</f>
        <v>0</v>
      </c>
      <c r="D19" s="114">
        <f>D5/'1 - 2022 (NL)'!F$45</f>
        <v>0</v>
      </c>
      <c r="E19" s="114">
        <f>E5/'1 - 2022 (NL)'!G$45</f>
        <v>0</v>
      </c>
      <c r="F19" s="114">
        <f>F5/'1 - 2022 (NL)'!H$40</f>
        <v>0</v>
      </c>
      <c r="G19" s="114">
        <f>G5/'1 - 2022 (NL)'!I$40</f>
        <v>0</v>
      </c>
      <c r="H19" s="114">
        <f>H5/'1 - 2022 (NL)'!J$40</f>
        <v>0</v>
      </c>
      <c r="I19" s="114">
        <f>I5/'1 - 2022 (NL)'!K$40</f>
        <v>0</v>
      </c>
      <c r="J19" s="114">
        <f>J5/'1 - 2022 (NL)'!L$40</f>
        <v>0</v>
      </c>
      <c r="K19" s="114">
        <f>K5/'1 - 2022 (NL)'!M$40</f>
        <v>0</v>
      </c>
      <c r="L19" s="114">
        <f>L5/'1 - 2022 (NL)'!N$40</f>
        <v>0</v>
      </c>
      <c r="M19" s="114">
        <f>M5/'1 - 2022 (NL)'!O$40</f>
        <v>5.6498044817064802E-2</v>
      </c>
    </row>
    <row r="20" spans="1:13" x14ac:dyDescent="0.2">
      <c r="A20" s="113" t="s">
        <v>89</v>
      </c>
      <c r="B20" s="115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01"/>
    </row>
    <row r="21" spans="1:13" x14ac:dyDescent="0.2">
      <c r="A21" s="109" t="s">
        <v>90</v>
      </c>
      <c r="B21" s="114">
        <f>B7/'1 - 2022 (NL)'!D$45</f>
        <v>0</v>
      </c>
      <c r="C21" s="114">
        <f>C7/'1 - 2022 (NL)'!E$45</f>
        <v>0</v>
      </c>
      <c r="D21" s="114">
        <f>D7/'1 - 2022 (NL)'!F$45</f>
        <v>0</v>
      </c>
      <c r="E21" s="114">
        <f>E7/'1 - 2022 (NL)'!G$45</f>
        <v>0</v>
      </c>
      <c r="F21" s="114">
        <f>F7/'1 - 2022 (NL)'!H$40</f>
        <v>0</v>
      </c>
      <c r="G21" s="114">
        <f>G7/'1 - 2022 (NL)'!I$40</f>
        <v>0</v>
      </c>
      <c r="H21" s="114">
        <f>H7/'1 - 2022 (NL)'!J$40</f>
        <v>0</v>
      </c>
      <c r="I21" s="114">
        <f>I7/'1 - 2022 (NL)'!K$40</f>
        <v>0</v>
      </c>
      <c r="J21" s="114">
        <f>J7/'1 - 2022 (NL)'!L$40</f>
        <v>0</v>
      </c>
      <c r="K21" s="114">
        <f>K7/'1 - 2022 (NL)'!M$40</f>
        <v>0</v>
      </c>
      <c r="L21" s="114">
        <f>L7/'1 - 2022 (NL)'!N$40</f>
        <v>0</v>
      </c>
      <c r="M21" s="114">
        <f>M7/'1 - 2022 (NL)'!O$40</f>
        <v>0</v>
      </c>
    </row>
    <row r="22" spans="1:13" ht="24" x14ac:dyDescent="0.2">
      <c r="A22" s="109" t="s">
        <v>91</v>
      </c>
      <c r="B22" s="110"/>
      <c r="C22" s="110"/>
      <c r="D22" s="110"/>
      <c r="E22" s="110"/>
      <c r="F22" s="110"/>
      <c r="G22" s="110"/>
      <c r="H22" s="110"/>
      <c r="I22" s="110"/>
      <c r="J22" s="114">
        <f>J8/'1 - 2022 (NL)'!L$40</f>
        <v>0</v>
      </c>
      <c r="K22" s="114">
        <f>K8/'1 - 2022 (NL)'!M$40</f>
        <v>0</v>
      </c>
      <c r="L22" s="114">
        <f>L8/'1 - 2022 (NL)'!N$40</f>
        <v>0</v>
      </c>
      <c r="M22" s="114">
        <f>M8/'1 - 2022 (NL)'!O$40</f>
        <v>0</v>
      </c>
    </row>
    <row r="23" spans="1:13" x14ac:dyDescent="0.2">
      <c r="A23" s="109" t="s">
        <v>92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>
        <f>K9/'1 - 2022 (NL)'!M$40</f>
        <v>0</v>
      </c>
      <c r="L23" s="110">
        <f>L9/'1 - 2022 (NL)'!N$40</f>
        <v>0</v>
      </c>
      <c r="M23" s="110">
        <f>M9/'1 - 2022 (NL)'!O$40</f>
        <v>5.6498044817064802E-2</v>
      </c>
    </row>
    <row r="24" spans="1:13" x14ac:dyDescent="0.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</row>
    <row r="25" spans="1:13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</row>
    <row r="26" spans="1:13" x14ac:dyDescent="0.2">
      <c r="A26" s="96" t="s">
        <v>96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</row>
    <row r="27" spans="1:13" x14ac:dyDescent="0.2">
      <c r="A27" s="96" t="str">
        <f>"Total impact of ESA2010 Implementation on " &amp;G1 &amp; "'s GNI (ESA95 based) for 2010-2013"</f>
        <v>Total impact of ESA2010 Implementation on NETHERLANDS's GNI (ESA95 based) for 2010-2013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</row>
    <row r="28" spans="1:13" x14ac:dyDescent="0.2">
      <c r="A28" s="96" t="s">
        <v>107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3" x14ac:dyDescent="0.2">
      <c r="A29" s="111"/>
      <c r="B29" s="108">
        <v>2010</v>
      </c>
      <c r="C29" s="108">
        <v>2011</v>
      </c>
      <c r="D29" s="108">
        <v>2012</v>
      </c>
      <c r="E29" s="108">
        <v>2013</v>
      </c>
      <c r="F29" s="92"/>
      <c r="G29" s="92"/>
      <c r="H29" s="92"/>
      <c r="I29" s="92"/>
      <c r="J29" s="92"/>
      <c r="K29" s="92"/>
      <c r="L29" s="92"/>
    </row>
    <row r="30" spans="1:13" x14ac:dyDescent="0.2">
      <c r="A30" s="109" t="s">
        <v>97</v>
      </c>
      <c r="B30" s="112">
        <f>'2 - 2023 (NL)'!B5/'1 - 2023 (NL)'!D45</f>
        <v>1.5022704499042352E-2</v>
      </c>
      <c r="C30" s="112">
        <f>'2 - 2023 (NL)'!C5/'1 - 2023 (NL)'!E45</f>
        <v>1.5559437327861882E-2</v>
      </c>
      <c r="D30" s="112">
        <f>'2 - 2023 (NL)'!D5/'1 - 2023 (NL)'!F45</f>
        <v>1.6758776165500186E-2</v>
      </c>
      <c r="E30" s="112">
        <f>'2 - 2023 (NL)'!E5/'1 - 2023 (NL)'!G45</f>
        <v>2.3482125261425978E-2</v>
      </c>
      <c r="F30" s="92"/>
      <c r="G30" s="92"/>
      <c r="H30" s="92"/>
      <c r="I30" s="92"/>
      <c r="J30" s="92"/>
      <c r="K30" s="92"/>
      <c r="L30" s="92"/>
    </row>
  </sheetData>
  <sheetProtection algorithmName="SHA-512" hashValue="G2GcbiHORgGjLtjtsEtv6+MYl0AJujOA+Ebkc+yauScTY5MlxPLZL7QBmIDEIStKw87V52wOdcEtjlO6Ky0now==" saltValue="959WaJxNBLrKeoDHdn8FRw==" spinCount="100000" sheet="1" objects="1" scenarios="1"/>
  <conditionalFormatting sqref="B11:M11">
    <cfRule type="cellIs" dxfId="3" priority="1" stopIfTrue="1" operator="lessThan">
      <formula>0</formula>
    </cfRule>
    <cfRule type="cellIs" dxfId="2" priority="2" stopIfTrue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view="pageBreakPreview" zoomScale="80" zoomScaleNormal="75" zoomScaleSheetLayoutView="80" workbookViewId="0"/>
  </sheetViews>
  <sheetFormatPr defaultColWidth="9.140625" defaultRowHeight="12.75" x14ac:dyDescent="0.2"/>
  <cols>
    <col min="1" max="1" width="3.85546875" style="159" customWidth="1"/>
    <col min="2" max="2" width="51.7109375" style="125" customWidth="1"/>
    <col min="3" max="3" width="14.85546875" style="125" bestFit="1" customWidth="1"/>
    <col min="4" max="15" width="10.140625" style="125" customWidth="1"/>
    <col min="16" max="20" width="6.7109375" style="125" customWidth="1"/>
    <col min="21" max="16384" width="9.140625" style="125"/>
  </cols>
  <sheetData>
    <row r="1" spans="1:15" ht="15.75" x14ac:dyDescent="0.25">
      <c r="A1" s="117"/>
      <c r="B1" s="118" t="s">
        <v>85</v>
      </c>
      <c r="C1" s="119"/>
      <c r="D1" s="120"/>
      <c r="E1" s="121"/>
      <c r="F1" s="121"/>
      <c r="G1" s="188"/>
      <c r="H1" s="187" t="s">
        <v>108</v>
      </c>
      <c r="I1" s="123"/>
      <c r="J1" s="123"/>
      <c r="K1" s="123"/>
      <c r="L1" s="123"/>
      <c r="M1" s="123"/>
      <c r="N1" s="123"/>
      <c r="O1" s="186"/>
    </row>
    <row r="2" spans="1:15" x14ac:dyDescent="0.2">
      <c r="A2" s="126"/>
      <c r="B2" s="185" t="s">
        <v>81</v>
      </c>
      <c r="C2" s="128"/>
      <c r="D2" s="129"/>
      <c r="E2" s="130"/>
      <c r="F2" s="130"/>
      <c r="G2" s="184"/>
      <c r="H2" s="183" t="s">
        <v>109</v>
      </c>
      <c r="I2" s="132"/>
      <c r="J2" s="132"/>
      <c r="K2" s="132"/>
      <c r="L2" s="132"/>
      <c r="M2" s="132"/>
      <c r="N2" s="132"/>
      <c r="O2" s="180"/>
    </row>
    <row r="3" spans="1:15" x14ac:dyDescent="0.2">
      <c r="A3" s="126"/>
      <c r="B3" s="134" t="s">
        <v>86</v>
      </c>
      <c r="C3" s="135"/>
      <c r="D3" s="23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</row>
    <row r="4" spans="1:15" x14ac:dyDescent="0.2">
      <c r="A4" s="136"/>
      <c r="B4" s="137" t="s">
        <v>87</v>
      </c>
      <c r="C4" s="138" t="s">
        <v>70</v>
      </c>
      <c r="D4" s="139">
        <v>2010</v>
      </c>
      <c r="E4" s="139">
        <v>2011</v>
      </c>
      <c r="F4" s="139">
        <v>2012</v>
      </c>
      <c r="G4" s="139">
        <v>2013</v>
      </c>
      <c r="H4" s="139">
        <v>2014</v>
      </c>
      <c r="I4" s="139">
        <v>2015</v>
      </c>
      <c r="J4" s="139">
        <v>2016</v>
      </c>
      <c r="K4" s="139">
        <v>2017</v>
      </c>
      <c r="L4" s="139">
        <v>2018</v>
      </c>
      <c r="M4" s="139">
        <v>2019</v>
      </c>
      <c r="N4" s="139">
        <v>2020</v>
      </c>
      <c r="O4" s="139">
        <v>2021</v>
      </c>
    </row>
    <row r="5" spans="1:15" x14ac:dyDescent="0.2">
      <c r="A5" s="117"/>
      <c r="B5" s="140"/>
      <c r="C5" s="141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5" x14ac:dyDescent="0.2">
      <c r="A6" s="126"/>
      <c r="B6" s="143" t="s">
        <v>18</v>
      </c>
      <c r="C6" s="141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5" x14ac:dyDescent="0.2">
      <c r="A7" s="126">
        <v>1</v>
      </c>
      <c r="B7" s="64" t="s">
        <v>19</v>
      </c>
      <c r="C7" s="61" t="s">
        <v>0</v>
      </c>
      <c r="D7" s="194">
        <v>1195129</v>
      </c>
      <c r="E7" s="194">
        <v>1259755</v>
      </c>
      <c r="F7" s="194">
        <v>1279472</v>
      </c>
      <c r="G7" s="194">
        <v>1283818</v>
      </c>
      <c r="H7" s="194">
        <v>1303083</v>
      </c>
      <c r="I7" s="194">
        <v>1338912</v>
      </c>
      <c r="J7" s="194">
        <v>1360287</v>
      </c>
      <c r="K7" s="194">
        <v>1430639</v>
      </c>
      <c r="L7" s="194">
        <v>1525493.9830508474</v>
      </c>
      <c r="M7" s="194">
        <v>1584714.5714285714</v>
      </c>
      <c r="N7" s="194">
        <v>1532299.5438596492</v>
      </c>
      <c r="O7" s="194">
        <v>1664116.7226890756</v>
      </c>
    </row>
    <row r="8" spans="1:15" x14ac:dyDescent="0.2">
      <c r="A8" s="126">
        <v>2</v>
      </c>
      <c r="B8" s="64" t="s">
        <v>20</v>
      </c>
      <c r="C8" s="61" t="s">
        <v>1</v>
      </c>
      <c r="D8" s="194">
        <v>621218</v>
      </c>
      <c r="E8" s="194">
        <v>673836</v>
      </c>
      <c r="F8" s="194">
        <v>689430</v>
      </c>
      <c r="G8" s="194">
        <v>688305</v>
      </c>
      <c r="H8" s="194">
        <v>698234</v>
      </c>
      <c r="I8" s="194">
        <v>718089</v>
      </c>
      <c r="J8" s="194">
        <v>725573</v>
      </c>
      <c r="K8" s="194">
        <v>769514</v>
      </c>
      <c r="L8" s="194">
        <v>831891.6101694915</v>
      </c>
      <c r="M8" s="194">
        <v>856487.32142857148</v>
      </c>
      <c r="N8" s="194">
        <v>817950.47368421056</v>
      </c>
      <c r="O8" s="194">
        <v>897430.48739495804</v>
      </c>
    </row>
    <row r="9" spans="1:15" x14ac:dyDescent="0.2">
      <c r="A9" s="126">
        <v>3</v>
      </c>
      <c r="B9" s="64" t="s">
        <v>21</v>
      </c>
      <c r="C9" s="61" t="s">
        <v>2</v>
      </c>
      <c r="D9" s="194">
        <v>573911</v>
      </c>
      <c r="E9" s="194">
        <v>585919</v>
      </c>
      <c r="F9" s="194">
        <v>590042</v>
      </c>
      <c r="G9" s="194">
        <v>595513</v>
      </c>
      <c r="H9" s="194">
        <v>604849</v>
      </c>
      <c r="I9" s="194">
        <v>620823</v>
      </c>
      <c r="J9" s="194">
        <v>634714</v>
      </c>
      <c r="K9" s="194">
        <v>661125</v>
      </c>
      <c r="L9" s="194">
        <v>693602.37288135593</v>
      </c>
      <c r="M9" s="194">
        <v>728227.25</v>
      </c>
      <c r="N9" s="194">
        <v>714349.07017543865</v>
      </c>
      <c r="O9" s="194">
        <v>766686.23529411759</v>
      </c>
    </row>
    <row r="10" spans="1:15" x14ac:dyDescent="0.2">
      <c r="A10" s="126">
        <v>4</v>
      </c>
      <c r="B10" s="64" t="s">
        <v>22</v>
      </c>
      <c r="C10" s="61" t="s">
        <v>3</v>
      </c>
      <c r="D10" s="194">
        <v>65841</v>
      </c>
      <c r="E10" s="194">
        <v>65271</v>
      </c>
      <c r="F10" s="194">
        <v>63455</v>
      </c>
      <c r="G10" s="194">
        <v>65494</v>
      </c>
      <c r="H10" s="194">
        <v>67460</v>
      </c>
      <c r="I10" s="194">
        <v>69896</v>
      </c>
      <c r="J10" s="194">
        <v>74504</v>
      </c>
      <c r="K10" s="194">
        <v>77706</v>
      </c>
      <c r="L10" s="194">
        <v>82569</v>
      </c>
      <c r="M10" s="194">
        <v>89397</v>
      </c>
      <c r="N10" s="194">
        <v>88719</v>
      </c>
      <c r="O10" s="194">
        <v>96338</v>
      </c>
    </row>
    <row r="11" spans="1:15" x14ac:dyDescent="0.2">
      <c r="A11" s="126">
        <v>5</v>
      </c>
      <c r="B11" s="60" t="s">
        <v>23</v>
      </c>
      <c r="C11" s="199" t="s">
        <v>4</v>
      </c>
      <c r="D11" s="194">
        <v>934</v>
      </c>
      <c r="E11" s="194">
        <v>865</v>
      </c>
      <c r="F11" s="194">
        <v>805</v>
      </c>
      <c r="G11" s="194">
        <v>740</v>
      </c>
      <c r="H11" s="194">
        <v>714</v>
      </c>
      <c r="I11" s="194">
        <v>723</v>
      </c>
      <c r="J11" s="194">
        <v>991</v>
      </c>
      <c r="K11" s="194">
        <v>1126</v>
      </c>
      <c r="L11" s="194">
        <v>1214</v>
      </c>
      <c r="M11" s="194">
        <v>1302</v>
      </c>
      <c r="N11" s="194">
        <v>1817</v>
      </c>
      <c r="O11" s="194">
        <v>2546</v>
      </c>
    </row>
    <row r="12" spans="1:15" x14ac:dyDescent="0.2">
      <c r="A12" s="136"/>
      <c r="B12" s="200"/>
      <c r="C12" s="201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</row>
    <row r="13" spans="1:15" x14ac:dyDescent="0.2">
      <c r="A13" s="117"/>
      <c r="B13" s="202" t="s">
        <v>24</v>
      </c>
      <c r="C13" s="203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</row>
    <row r="14" spans="1:15" x14ac:dyDescent="0.2">
      <c r="A14" s="126">
        <v>6</v>
      </c>
      <c r="B14" s="60" t="s">
        <v>25</v>
      </c>
      <c r="C14" s="199" t="s">
        <v>5</v>
      </c>
      <c r="D14" s="194">
        <v>458013</v>
      </c>
      <c r="E14" s="194">
        <v>464274</v>
      </c>
      <c r="F14" s="194">
        <v>466876</v>
      </c>
      <c r="G14" s="194">
        <v>470539</v>
      </c>
      <c r="H14" s="194">
        <v>476465</v>
      </c>
      <c r="I14" s="194">
        <v>482897</v>
      </c>
      <c r="J14" s="194">
        <v>490608</v>
      </c>
      <c r="K14" s="194">
        <v>506470</v>
      </c>
      <c r="L14" s="194">
        <v>529875</v>
      </c>
      <c r="M14" s="194">
        <v>553340</v>
      </c>
      <c r="N14" s="194">
        <v>542647</v>
      </c>
      <c r="O14" s="194">
        <v>584178</v>
      </c>
    </row>
    <row r="15" spans="1:15" x14ac:dyDescent="0.2">
      <c r="A15" s="126">
        <v>7</v>
      </c>
      <c r="B15" s="156" t="s">
        <v>26</v>
      </c>
      <c r="C15" s="199" t="s">
        <v>5</v>
      </c>
      <c r="D15" s="194">
        <v>284987</v>
      </c>
      <c r="E15" s="194">
        <v>291140</v>
      </c>
      <c r="F15" s="194">
        <v>291603</v>
      </c>
      <c r="G15" s="194">
        <v>294780</v>
      </c>
      <c r="H15" s="194">
        <v>298582</v>
      </c>
      <c r="I15" s="194">
        <v>305099</v>
      </c>
      <c r="J15" s="194">
        <v>310155</v>
      </c>
      <c r="K15" s="194">
        <v>321318</v>
      </c>
      <c r="L15" s="194">
        <v>335477</v>
      </c>
      <c r="M15" s="194">
        <v>347281</v>
      </c>
      <c r="N15" s="194">
        <v>329365</v>
      </c>
      <c r="O15" s="194">
        <v>353138</v>
      </c>
    </row>
    <row r="16" spans="1:15" x14ac:dyDescent="0.2">
      <c r="A16" s="126">
        <v>8</v>
      </c>
      <c r="B16" s="156" t="s">
        <v>27</v>
      </c>
      <c r="C16" s="199" t="s">
        <v>5</v>
      </c>
      <c r="D16" s="194">
        <v>5282</v>
      </c>
      <c r="E16" s="194">
        <v>5428</v>
      </c>
      <c r="F16" s="194">
        <v>5328</v>
      </c>
      <c r="G16" s="194">
        <v>5433</v>
      </c>
      <c r="H16" s="194">
        <v>5418</v>
      </c>
      <c r="I16" s="194">
        <v>5444</v>
      </c>
      <c r="J16" s="194">
        <v>5611</v>
      </c>
      <c r="K16" s="194">
        <v>5661</v>
      </c>
      <c r="L16" s="194">
        <v>5787</v>
      </c>
      <c r="M16" s="194">
        <v>5925</v>
      </c>
      <c r="N16" s="194">
        <v>5743</v>
      </c>
      <c r="O16" s="194">
        <v>5836</v>
      </c>
    </row>
    <row r="17" spans="1:15" x14ac:dyDescent="0.2">
      <c r="A17" s="126">
        <v>9</v>
      </c>
      <c r="B17" s="156" t="s">
        <v>28</v>
      </c>
      <c r="C17" s="199" t="s">
        <v>5</v>
      </c>
      <c r="D17" s="194">
        <v>167744</v>
      </c>
      <c r="E17" s="194">
        <v>167706</v>
      </c>
      <c r="F17" s="194">
        <v>169945</v>
      </c>
      <c r="G17" s="194">
        <v>170326</v>
      </c>
      <c r="H17" s="194">
        <v>172465</v>
      </c>
      <c r="I17" s="194">
        <v>172354</v>
      </c>
      <c r="J17" s="194">
        <v>174842</v>
      </c>
      <c r="K17" s="194">
        <v>179491</v>
      </c>
      <c r="L17" s="194">
        <v>188611</v>
      </c>
      <c r="M17" s="194">
        <v>200134</v>
      </c>
      <c r="N17" s="194">
        <v>207539</v>
      </c>
      <c r="O17" s="194">
        <v>225204</v>
      </c>
    </row>
    <row r="18" spans="1:15" x14ac:dyDescent="0.2">
      <c r="A18" s="126">
        <v>10</v>
      </c>
      <c r="B18" s="60" t="s">
        <v>29</v>
      </c>
      <c r="C18" s="199" t="s">
        <v>6</v>
      </c>
      <c r="D18" s="194">
        <v>129254</v>
      </c>
      <c r="E18" s="194">
        <v>130330</v>
      </c>
      <c r="F18" s="194">
        <v>122266</v>
      </c>
      <c r="G18" s="194">
        <v>122252</v>
      </c>
      <c r="H18" s="194">
        <v>120294</v>
      </c>
      <c r="I18" s="194">
        <v>155079</v>
      </c>
      <c r="J18" s="194">
        <v>145121</v>
      </c>
      <c r="K18" s="194">
        <v>152004</v>
      </c>
      <c r="L18" s="194">
        <v>162209</v>
      </c>
      <c r="M18" s="194">
        <v>179656</v>
      </c>
      <c r="N18" s="194">
        <v>173297</v>
      </c>
      <c r="O18" s="194">
        <v>183721</v>
      </c>
    </row>
    <row r="19" spans="1:15" x14ac:dyDescent="0.2">
      <c r="A19" s="126">
        <v>11</v>
      </c>
      <c r="B19" s="156" t="s">
        <v>71</v>
      </c>
      <c r="C19" s="199" t="s">
        <v>72</v>
      </c>
      <c r="D19" s="194">
        <v>125898</v>
      </c>
      <c r="E19" s="194">
        <v>130965</v>
      </c>
      <c r="F19" s="194">
        <v>122505</v>
      </c>
      <c r="G19" s="194">
        <v>121237</v>
      </c>
      <c r="H19" s="194">
        <v>118138</v>
      </c>
      <c r="I19" s="194">
        <v>152533</v>
      </c>
      <c r="J19" s="194">
        <v>141675</v>
      </c>
      <c r="K19" s="194">
        <v>148670</v>
      </c>
      <c r="L19" s="194">
        <v>158093</v>
      </c>
      <c r="M19" s="194">
        <v>172808</v>
      </c>
      <c r="N19" s="194">
        <v>172937</v>
      </c>
      <c r="O19" s="194">
        <v>184613</v>
      </c>
    </row>
    <row r="20" spans="1:15" x14ac:dyDescent="0.2">
      <c r="A20" s="126">
        <v>12</v>
      </c>
      <c r="B20" s="156" t="s">
        <v>73</v>
      </c>
      <c r="C20" s="199" t="s">
        <v>7</v>
      </c>
      <c r="D20" s="194">
        <v>3754</v>
      </c>
      <c r="E20" s="194">
        <v>873</v>
      </c>
      <c r="F20" s="194">
        <v>844</v>
      </c>
      <c r="G20" s="194">
        <v>764</v>
      </c>
      <c r="H20" s="194">
        <v>1579</v>
      </c>
      <c r="I20" s="194">
        <v>2244</v>
      </c>
      <c r="J20" s="194">
        <v>3140</v>
      </c>
      <c r="K20" s="194">
        <v>3131</v>
      </c>
      <c r="L20" s="194">
        <v>3935</v>
      </c>
      <c r="M20" s="194">
        <v>6778</v>
      </c>
      <c r="N20" s="194">
        <v>93</v>
      </c>
      <c r="O20" s="194">
        <v>-915</v>
      </c>
    </row>
    <row r="21" spans="1:15" x14ac:dyDescent="0.2">
      <c r="A21" s="126">
        <v>13</v>
      </c>
      <c r="B21" s="204" t="s">
        <v>74</v>
      </c>
      <c r="C21" s="199" t="s">
        <v>16</v>
      </c>
      <c r="D21" s="194">
        <v>-398</v>
      </c>
      <c r="E21" s="194">
        <v>-1508</v>
      </c>
      <c r="F21" s="194">
        <v>-1083</v>
      </c>
      <c r="G21" s="194">
        <v>251</v>
      </c>
      <c r="H21" s="194">
        <v>577</v>
      </c>
      <c r="I21" s="194">
        <v>302</v>
      </c>
      <c r="J21" s="194">
        <v>306</v>
      </c>
      <c r="K21" s="194">
        <v>203</v>
      </c>
      <c r="L21" s="194">
        <v>181</v>
      </c>
      <c r="M21" s="194">
        <v>70</v>
      </c>
      <c r="N21" s="194">
        <v>267</v>
      </c>
      <c r="O21" s="194">
        <v>23</v>
      </c>
    </row>
    <row r="22" spans="1:15" x14ac:dyDescent="0.2">
      <c r="A22" s="126">
        <v>14</v>
      </c>
      <c r="B22" s="60" t="s">
        <v>30</v>
      </c>
      <c r="C22" s="199" t="s">
        <v>8</v>
      </c>
      <c r="D22" s="194">
        <v>446125</v>
      </c>
      <c r="E22" s="194">
        <v>491263</v>
      </c>
      <c r="F22" s="194">
        <v>519168</v>
      </c>
      <c r="G22" s="194">
        <v>527660</v>
      </c>
      <c r="H22" s="194">
        <v>541420</v>
      </c>
      <c r="I22" s="194">
        <v>570623</v>
      </c>
      <c r="J22" s="194">
        <v>563612</v>
      </c>
      <c r="K22" s="194">
        <v>615478</v>
      </c>
      <c r="L22" s="194">
        <v>663303.98305084743</v>
      </c>
      <c r="M22" s="194">
        <v>683732.57142857148</v>
      </c>
      <c r="N22" s="194">
        <v>634729.5438596491</v>
      </c>
      <c r="O22" s="194">
        <v>720954.72268907563</v>
      </c>
    </row>
    <row r="23" spans="1:15" x14ac:dyDescent="0.2">
      <c r="A23" s="126">
        <v>15</v>
      </c>
      <c r="B23" s="60" t="s">
        <v>31</v>
      </c>
      <c r="C23" s="199" t="s">
        <v>9</v>
      </c>
      <c r="D23" s="194">
        <v>394574</v>
      </c>
      <c r="E23" s="194">
        <v>435542</v>
      </c>
      <c r="F23" s="194">
        <v>455618</v>
      </c>
      <c r="G23" s="194">
        <v>460184</v>
      </c>
      <c r="H23" s="194">
        <v>466584</v>
      </c>
      <c r="I23" s="194">
        <v>518603</v>
      </c>
      <c r="J23" s="194">
        <v>491114</v>
      </c>
      <c r="K23" s="194">
        <v>536247</v>
      </c>
      <c r="L23" s="194">
        <v>580430.6101694915</v>
      </c>
      <c r="M23" s="194">
        <v>600406.32142857148</v>
      </c>
      <c r="N23" s="194">
        <v>549422.47368421056</v>
      </c>
      <c r="O23" s="194">
        <v>628375.48739495804</v>
      </c>
    </row>
    <row r="24" spans="1:15" x14ac:dyDescent="0.2">
      <c r="A24" s="136"/>
      <c r="B24" s="200"/>
      <c r="C24" s="201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</row>
    <row r="25" spans="1:15" x14ac:dyDescent="0.2">
      <c r="A25" s="117"/>
      <c r="B25" s="202" t="s">
        <v>32</v>
      </c>
      <c r="C25" s="203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</row>
    <row r="26" spans="1:15" x14ac:dyDescent="0.2">
      <c r="A26" s="126">
        <v>16</v>
      </c>
      <c r="B26" s="60" t="s">
        <v>33</v>
      </c>
      <c r="C26" s="199" t="s">
        <v>10</v>
      </c>
      <c r="D26" s="194">
        <v>311717</v>
      </c>
      <c r="E26" s="194">
        <v>319557</v>
      </c>
      <c r="F26" s="194">
        <v>323867</v>
      </c>
      <c r="G26" s="194">
        <v>324676</v>
      </c>
      <c r="H26" s="194">
        <v>328166</v>
      </c>
      <c r="I26" s="194">
        <v>330267</v>
      </c>
      <c r="J26" s="194">
        <v>340586</v>
      </c>
      <c r="K26" s="194">
        <v>352818</v>
      </c>
      <c r="L26" s="194">
        <v>369840</v>
      </c>
      <c r="M26" s="194">
        <v>388869</v>
      </c>
      <c r="N26" s="194">
        <v>402735</v>
      </c>
      <c r="O26" s="194">
        <v>419764</v>
      </c>
    </row>
    <row r="27" spans="1:15" x14ac:dyDescent="0.2">
      <c r="A27" s="126">
        <v>17</v>
      </c>
      <c r="B27" s="60" t="s">
        <v>34</v>
      </c>
      <c r="C27" s="199" t="s">
        <v>11</v>
      </c>
      <c r="D27" s="194">
        <v>265491</v>
      </c>
      <c r="E27" s="194">
        <v>268734</v>
      </c>
      <c r="F27" s="194">
        <v>267371</v>
      </c>
      <c r="G27" s="194">
        <v>270735</v>
      </c>
      <c r="H27" s="194">
        <v>273811</v>
      </c>
      <c r="I27" s="194">
        <v>288939</v>
      </c>
      <c r="J27" s="194">
        <v>292237</v>
      </c>
      <c r="K27" s="194">
        <v>306631</v>
      </c>
      <c r="L27" s="194">
        <v>321854.37288135593</v>
      </c>
      <c r="M27" s="194">
        <v>337694.25</v>
      </c>
      <c r="N27" s="194">
        <v>332887.0701754386</v>
      </c>
      <c r="O27" s="194">
        <v>363121.23529411765</v>
      </c>
    </row>
    <row r="28" spans="1:15" x14ac:dyDescent="0.2">
      <c r="A28" s="126">
        <v>18</v>
      </c>
      <c r="B28" s="60" t="s">
        <v>35</v>
      </c>
      <c r="C28" s="199" t="s">
        <v>12</v>
      </c>
      <c r="D28" s="194">
        <v>72553</v>
      </c>
      <c r="E28" s="194">
        <v>72389</v>
      </c>
      <c r="F28" s="194">
        <v>70984</v>
      </c>
      <c r="G28" s="194">
        <v>73774</v>
      </c>
      <c r="H28" s="194">
        <v>78079</v>
      </c>
      <c r="I28" s="194">
        <v>79430</v>
      </c>
      <c r="J28" s="194">
        <v>84725</v>
      </c>
      <c r="K28" s="194">
        <v>88314</v>
      </c>
      <c r="L28" s="194">
        <v>93872</v>
      </c>
      <c r="M28" s="194">
        <v>101077</v>
      </c>
      <c r="N28" s="194">
        <v>101595</v>
      </c>
      <c r="O28" s="194">
        <v>109488</v>
      </c>
    </row>
    <row r="29" spans="1:15" x14ac:dyDescent="0.2">
      <c r="A29" s="126">
        <v>19</v>
      </c>
      <c r="B29" s="60" t="s">
        <v>36</v>
      </c>
      <c r="C29" s="199" t="s">
        <v>13</v>
      </c>
      <c r="D29" s="194">
        <v>10943</v>
      </c>
      <c r="E29" s="194">
        <v>10355</v>
      </c>
      <c r="F29" s="194">
        <v>9530</v>
      </c>
      <c r="G29" s="194">
        <v>8918</v>
      </c>
      <c r="H29" s="194">
        <v>8461</v>
      </c>
      <c r="I29" s="194">
        <v>8640</v>
      </c>
      <c r="J29" s="194">
        <v>9321</v>
      </c>
      <c r="K29" s="194">
        <v>10058</v>
      </c>
      <c r="L29" s="194">
        <v>10609</v>
      </c>
      <c r="M29" s="194">
        <v>11318</v>
      </c>
      <c r="N29" s="194">
        <v>35966</v>
      </c>
      <c r="O29" s="194">
        <v>31895</v>
      </c>
    </row>
    <row r="30" spans="1:15" x14ac:dyDescent="0.2">
      <c r="A30" s="136"/>
      <c r="B30" s="200"/>
      <c r="C30" s="201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</row>
    <row r="31" spans="1:15" x14ac:dyDescent="0.2">
      <c r="A31" s="68">
        <v>20</v>
      </c>
      <c r="B31" s="205" t="s">
        <v>75</v>
      </c>
      <c r="C31" s="206" t="s">
        <v>14</v>
      </c>
      <c r="D31" s="197">
        <v>638818</v>
      </c>
      <c r="E31" s="197">
        <v>650325</v>
      </c>
      <c r="F31" s="197">
        <v>652692</v>
      </c>
      <c r="G31" s="197">
        <v>660267</v>
      </c>
      <c r="H31" s="197">
        <v>671595</v>
      </c>
      <c r="I31" s="197">
        <v>689996</v>
      </c>
      <c r="J31" s="197">
        <v>708227</v>
      </c>
      <c r="K31" s="197">
        <v>737705</v>
      </c>
      <c r="L31" s="197">
        <v>774957.37288135593</v>
      </c>
      <c r="M31" s="197">
        <v>816322.25</v>
      </c>
      <c r="N31" s="197">
        <v>801251.07017543865</v>
      </c>
      <c r="O31" s="197">
        <v>860478.23529411759</v>
      </c>
    </row>
    <row r="32" spans="1:15" x14ac:dyDescent="0.2">
      <c r="A32" s="117"/>
      <c r="B32" s="154"/>
      <c r="C32" s="203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</row>
    <row r="33" spans="1:15" x14ac:dyDescent="0.2">
      <c r="A33" s="126">
        <v>21</v>
      </c>
      <c r="B33" s="60" t="s">
        <v>37</v>
      </c>
      <c r="C33" s="199" t="s">
        <v>10</v>
      </c>
      <c r="D33" s="194">
        <v>1211</v>
      </c>
      <c r="E33" s="194">
        <v>1366</v>
      </c>
      <c r="F33" s="194">
        <v>1464</v>
      </c>
      <c r="G33" s="194">
        <v>1564</v>
      </c>
      <c r="H33" s="194">
        <v>1766</v>
      </c>
      <c r="I33" s="194">
        <v>1903</v>
      </c>
      <c r="J33" s="194">
        <v>1796</v>
      </c>
      <c r="K33" s="194">
        <v>1825</v>
      </c>
      <c r="L33" s="194">
        <v>1933</v>
      </c>
      <c r="M33" s="194">
        <v>1857</v>
      </c>
      <c r="N33" s="194">
        <v>1759</v>
      </c>
      <c r="O33" s="194">
        <v>1882</v>
      </c>
    </row>
    <row r="34" spans="1:15" x14ac:dyDescent="0.2">
      <c r="A34" s="126">
        <v>22</v>
      </c>
      <c r="B34" s="60" t="s">
        <v>38</v>
      </c>
      <c r="C34" s="199" t="s">
        <v>10</v>
      </c>
      <c r="D34" s="194">
        <v>8635</v>
      </c>
      <c r="E34" s="194">
        <v>9190</v>
      </c>
      <c r="F34" s="194">
        <v>9140</v>
      </c>
      <c r="G34" s="194">
        <v>8769</v>
      </c>
      <c r="H34" s="194">
        <v>8420</v>
      </c>
      <c r="I34" s="194">
        <v>8591</v>
      </c>
      <c r="J34" s="194">
        <v>8841</v>
      </c>
      <c r="K34" s="194">
        <v>9347</v>
      </c>
      <c r="L34" s="194">
        <v>10296</v>
      </c>
      <c r="M34" s="194">
        <v>11919</v>
      </c>
      <c r="N34" s="194">
        <v>11719</v>
      </c>
      <c r="O34" s="194">
        <v>12472</v>
      </c>
    </row>
    <row r="35" spans="1:15" x14ac:dyDescent="0.2">
      <c r="A35" s="126">
        <v>23</v>
      </c>
      <c r="B35" s="60" t="s">
        <v>49</v>
      </c>
      <c r="C35" s="207" t="s">
        <v>12</v>
      </c>
      <c r="D35" s="194">
        <v>1968</v>
      </c>
      <c r="E35" s="194">
        <v>2186</v>
      </c>
      <c r="F35" s="194">
        <v>2047</v>
      </c>
      <c r="G35" s="194">
        <v>2009</v>
      </c>
      <c r="H35" s="194">
        <v>2416</v>
      </c>
      <c r="I35" s="194">
        <v>3117</v>
      </c>
      <c r="J35" s="194">
        <v>3098</v>
      </c>
      <c r="K35" s="194">
        <v>3139</v>
      </c>
      <c r="L35" s="194">
        <v>3367</v>
      </c>
      <c r="M35" s="194">
        <v>3584</v>
      </c>
      <c r="N35" s="194">
        <v>3524</v>
      </c>
      <c r="O35" s="194">
        <v>3991</v>
      </c>
    </row>
    <row r="36" spans="1:15" x14ac:dyDescent="0.2">
      <c r="A36" s="126">
        <v>24</v>
      </c>
      <c r="B36" s="60" t="s">
        <v>50</v>
      </c>
      <c r="C36" s="207" t="s">
        <v>13</v>
      </c>
      <c r="D36" s="194">
        <v>1299</v>
      </c>
      <c r="E36" s="194">
        <v>1451</v>
      </c>
      <c r="F36" s="194">
        <v>1381</v>
      </c>
      <c r="G36" s="194">
        <v>1543</v>
      </c>
      <c r="H36" s="194">
        <v>1279</v>
      </c>
      <c r="I36" s="194">
        <v>1598</v>
      </c>
      <c r="J36" s="194">
        <v>1427</v>
      </c>
      <c r="K36" s="194">
        <v>1497</v>
      </c>
      <c r="L36" s="194">
        <v>1508</v>
      </c>
      <c r="M36" s="194">
        <v>1617</v>
      </c>
      <c r="N36" s="194">
        <v>1690</v>
      </c>
      <c r="O36" s="194">
        <v>1717</v>
      </c>
    </row>
    <row r="37" spans="1:15" x14ac:dyDescent="0.2">
      <c r="A37" s="126">
        <v>25</v>
      </c>
      <c r="B37" s="208" t="s">
        <v>39</v>
      </c>
      <c r="C37" s="199" t="s">
        <v>15</v>
      </c>
      <c r="D37" s="194">
        <v>225261</v>
      </c>
      <c r="E37" s="194">
        <v>241647</v>
      </c>
      <c r="F37" s="194">
        <v>229965</v>
      </c>
      <c r="G37" s="194">
        <v>235721</v>
      </c>
      <c r="H37" s="194">
        <v>266236</v>
      </c>
      <c r="I37" s="194">
        <v>258891</v>
      </c>
      <c r="J37" s="194">
        <v>257436</v>
      </c>
      <c r="K37" s="194">
        <v>260170</v>
      </c>
      <c r="L37" s="194">
        <v>301446.15254237287</v>
      </c>
      <c r="M37" s="194">
        <v>270191.07142857142</v>
      </c>
      <c r="N37" s="194">
        <v>205957.26315789475</v>
      </c>
      <c r="O37" s="194">
        <v>244179.74789915967</v>
      </c>
    </row>
    <row r="38" spans="1:15" x14ac:dyDescent="0.2">
      <c r="A38" s="126">
        <v>26</v>
      </c>
      <c r="B38" s="208" t="s">
        <v>40</v>
      </c>
      <c r="C38" s="199" t="s">
        <v>15</v>
      </c>
      <c r="D38" s="194">
        <v>215799</v>
      </c>
      <c r="E38" s="194">
        <v>224124</v>
      </c>
      <c r="F38" s="194">
        <v>209976</v>
      </c>
      <c r="G38" s="194">
        <v>218363</v>
      </c>
      <c r="H38" s="194">
        <v>259613</v>
      </c>
      <c r="I38" s="194">
        <v>248198</v>
      </c>
      <c r="J38" s="194">
        <v>265910</v>
      </c>
      <c r="K38" s="194">
        <v>259490</v>
      </c>
      <c r="L38" s="194">
        <v>295463.5254237288</v>
      </c>
      <c r="M38" s="194">
        <v>278328.32142857142</v>
      </c>
      <c r="N38" s="194">
        <v>223387.33333333334</v>
      </c>
      <c r="O38" s="194">
        <v>253764.98319327732</v>
      </c>
    </row>
    <row r="39" spans="1:15" s="159" customFormat="1" ht="11.25" x14ac:dyDescent="0.2">
      <c r="A39" s="126"/>
      <c r="B39" s="156"/>
      <c r="C39" s="182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</row>
    <row r="40" spans="1:15" s="159" customFormat="1" ht="11.25" x14ac:dyDescent="0.2">
      <c r="A40" s="68">
        <v>27</v>
      </c>
      <c r="B40" s="209" t="s">
        <v>76</v>
      </c>
      <c r="C40" s="206" t="s">
        <v>17</v>
      </c>
      <c r="D40" s="197">
        <v>640187</v>
      </c>
      <c r="E40" s="197">
        <v>659289</v>
      </c>
      <c r="F40" s="197">
        <v>664339</v>
      </c>
      <c r="G40" s="197">
        <v>669954</v>
      </c>
      <c r="H40" s="197">
        <v>670427</v>
      </c>
      <c r="I40" s="197">
        <v>692482</v>
      </c>
      <c r="J40" s="197">
        <v>691037</v>
      </c>
      <c r="K40" s="197">
        <v>729221</v>
      </c>
      <c r="L40" s="197">
        <v>770718</v>
      </c>
      <c r="M40" s="197">
        <v>796156</v>
      </c>
      <c r="N40" s="197">
        <v>772027</v>
      </c>
      <c r="O40" s="197">
        <v>838029</v>
      </c>
    </row>
    <row r="41" spans="1:15" s="159" customFormat="1" ht="11.25" x14ac:dyDescent="0.2">
      <c r="A41" s="126"/>
      <c r="B41" s="156"/>
      <c r="C41" s="182"/>
      <c r="D41" s="194"/>
      <c r="E41" s="194"/>
      <c r="F41" s="194"/>
      <c r="G41" s="194"/>
      <c r="H41" s="160"/>
      <c r="I41" s="160"/>
      <c r="J41" s="160"/>
      <c r="K41" s="160"/>
      <c r="L41" s="160"/>
      <c r="M41" s="160"/>
      <c r="N41" s="160"/>
      <c r="O41" s="160"/>
    </row>
    <row r="42" spans="1:15" s="159" customFormat="1" ht="11.25" x14ac:dyDescent="0.2">
      <c r="A42" s="126">
        <v>28</v>
      </c>
      <c r="B42" s="210" t="s">
        <v>77</v>
      </c>
      <c r="C42" s="182"/>
      <c r="D42" s="194">
        <v>9475</v>
      </c>
      <c r="E42" s="194">
        <v>10101</v>
      </c>
      <c r="F42" s="194">
        <v>10950</v>
      </c>
      <c r="G42" s="194">
        <v>15371</v>
      </c>
      <c r="H42" s="160"/>
      <c r="I42" s="160"/>
      <c r="J42" s="160"/>
      <c r="K42" s="160"/>
      <c r="L42" s="160"/>
      <c r="M42" s="160"/>
      <c r="N42" s="160"/>
      <c r="O42" s="160"/>
    </row>
    <row r="43" spans="1:15" s="159" customFormat="1" ht="11.25" x14ac:dyDescent="0.2">
      <c r="A43" s="126"/>
      <c r="B43" s="164" t="s">
        <v>78</v>
      </c>
      <c r="C43" s="156"/>
      <c r="D43" s="194"/>
      <c r="E43" s="194"/>
      <c r="F43" s="194"/>
      <c r="G43" s="194"/>
      <c r="H43" s="160"/>
      <c r="I43" s="160"/>
      <c r="J43" s="160"/>
      <c r="K43" s="160"/>
      <c r="L43" s="160"/>
      <c r="M43" s="160"/>
      <c r="N43" s="160"/>
      <c r="O43" s="160"/>
    </row>
    <row r="44" spans="1:15" s="159" customFormat="1" ht="11.25" x14ac:dyDescent="0.2">
      <c r="A44" s="126"/>
      <c r="B44" s="211"/>
      <c r="C44" s="212"/>
      <c r="D44" s="219"/>
      <c r="E44" s="219"/>
      <c r="F44" s="219"/>
      <c r="G44" s="219"/>
      <c r="H44" s="147"/>
      <c r="I44" s="147"/>
      <c r="J44" s="160"/>
      <c r="K44" s="160"/>
      <c r="L44" s="160"/>
      <c r="M44" s="160"/>
      <c r="N44" s="160"/>
      <c r="O44" s="160"/>
    </row>
    <row r="45" spans="1:15" s="159" customFormat="1" ht="11.25" x14ac:dyDescent="0.2">
      <c r="A45" s="68">
        <v>29</v>
      </c>
      <c r="B45" s="69" t="s">
        <v>41</v>
      </c>
      <c r="C45" s="181" t="s">
        <v>17</v>
      </c>
      <c r="D45" s="197">
        <v>630712</v>
      </c>
      <c r="E45" s="197">
        <v>649188</v>
      </c>
      <c r="F45" s="197">
        <v>653389</v>
      </c>
      <c r="G45" s="197">
        <v>654583</v>
      </c>
      <c r="H45" s="198"/>
      <c r="I45" s="147"/>
      <c r="J45" s="198"/>
      <c r="K45" s="198"/>
      <c r="L45" s="198"/>
      <c r="M45" s="198"/>
      <c r="N45" s="198"/>
      <c r="O45" s="198"/>
    </row>
    <row r="46" spans="1:15" ht="14.25" customHeight="1" x14ac:dyDescent="0.2">
      <c r="A46" s="165"/>
      <c r="B46" s="165"/>
    </row>
    <row r="47" spans="1:15" x14ac:dyDescent="0.2">
      <c r="A47" s="2" t="s">
        <v>84</v>
      </c>
      <c r="B47" s="7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">
      <c r="A48" s="77" t="s">
        <v>42</v>
      </c>
      <c r="B48" s="76"/>
      <c r="C48" s="1"/>
      <c r="D48" s="4">
        <f t="shared" ref="D48:L48" si="0">D9-(D7-D8)</f>
        <v>0</v>
      </c>
      <c r="E48" s="4">
        <f t="shared" si="0"/>
        <v>0</v>
      </c>
      <c r="F48" s="4">
        <f t="shared" si="0"/>
        <v>0</v>
      </c>
      <c r="G48" s="4">
        <f t="shared" si="0"/>
        <v>0</v>
      </c>
      <c r="H48" s="4">
        <f t="shared" si="0"/>
        <v>0</v>
      </c>
      <c r="I48" s="4">
        <f t="shared" si="0"/>
        <v>0</v>
      </c>
      <c r="J48" s="4">
        <f t="shared" si="0"/>
        <v>0</v>
      </c>
      <c r="K48" s="4">
        <f t="shared" si="0"/>
        <v>0</v>
      </c>
      <c r="L48" s="4">
        <f t="shared" si="0"/>
        <v>0</v>
      </c>
      <c r="M48" s="4">
        <f t="shared" ref="M48:O48" si="1">M9-(M7-M8)</f>
        <v>0</v>
      </c>
      <c r="N48" s="4">
        <f t="shared" si="1"/>
        <v>0</v>
      </c>
      <c r="O48" s="4">
        <f t="shared" si="1"/>
        <v>0</v>
      </c>
    </row>
    <row r="49" spans="1:15" x14ac:dyDescent="0.2">
      <c r="A49" s="77" t="s">
        <v>43</v>
      </c>
      <c r="B49" s="76"/>
      <c r="C49" s="1"/>
      <c r="D49" s="4">
        <f t="shared" ref="D49:L49" si="2">D31-(D9+D10-D11)</f>
        <v>0</v>
      </c>
      <c r="E49" s="4">
        <f t="shared" si="2"/>
        <v>0</v>
      </c>
      <c r="F49" s="4">
        <f t="shared" si="2"/>
        <v>0</v>
      </c>
      <c r="G49" s="4">
        <f t="shared" si="2"/>
        <v>0</v>
      </c>
      <c r="H49" s="4">
        <f t="shared" si="2"/>
        <v>0</v>
      </c>
      <c r="I49" s="4">
        <f t="shared" si="2"/>
        <v>0</v>
      </c>
      <c r="J49" s="4">
        <f t="shared" si="2"/>
        <v>0</v>
      </c>
      <c r="K49" s="4">
        <f t="shared" si="2"/>
        <v>0</v>
      </c>
      <c r="L49" s="4">
        <f t="shared" si="2"/>
        <v>0</v>
      </c>
      <c r="M49" s="4">
        <f t="shared" ref="M49:O49" si="3">M31-(M9+M10-M11)</f>
        <v>0</v>
      </c>
      <c r="N49" s="4">
        <f t="shared" si="3"/>
        <v>0</v>
      </c>
      <c r="O49" s="4">
        <f t="shared" si="3"/>
        <v>0</v>
      </c>
    </row>
    <row r="50" spans="1:15" x14ac:dyDescent="0.2">
      <c r="A50" s="78" t="s">
        <v>44</v>
      </c>
      <c r="B50" s="76"/>
      <c r="C50" s="1"/>
      <c r="D50" s="4">
        <f t="shared" ref="D50:L50" si="4">D31-(D14+D18+D22-D23)</f>
        <v>0</v>
      </c>
      <c r="E50" s="4">
        <f t="shared" si="4"/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ref="M50:O50" si="5">M31-(M14+M18+M22-M23)</f>
        <v>0</v>
      </c>
      <c r="N50" s="4">
        <f t="shared" si="5"/>
        <v>0</v>
      </c>
      <c r="O50" s="4">
        <f t="shared" si="5"/>
        <v>0</v>
      </c>
    </row>
    <row r="51" spans="1:15" x14ac:dyDescent="0.2">
      <c r="A51" s="78" t="s">
        <v>48</v>
      </c>
      <c r="B51" s="76"/>
      <c r="C51" s="1"/>
      <c r="D51" s="4">
        <f t="shared" ref="D51:L51" si="6">D14-(D15+D16+D17)</f>
        <v>0</v>
      </c>
      <c r="E51" s="4">
        <f t="shared" si="6"/>
        <v>0</v>
      </c>
      <c r="F51" s="4">
        <f t="shared" si="6"/>
        <v>0</v>
      </c>
      <c r="G51" s="4">
        <f t="shared" si="6"/>
        <v>0</v>
      </c>
      <c r="H51" s="4">
        <f t="shared" si="6"/>
        <v>0</v>
      </c>
      <c r="I51" s="4">
        <f t="shared" si="6"/>
        <v>0</v>
      </c>
      <c r="J51" s="4">
        <f t="shared" si="6"/>
        <v>0</v>
      </c>
      <c r="K51" s="4">
        <f t="shared" si="6"/>
        <v>0</v>
      </c>
      <c r="L51" s="4">
        <f t="shared" si="6"/>
        <v>0</v>
      </c>
      <c r="M51" s="4">
        <f t="shared" ref="M51:O51" si="7">M14-(M15+M16+M17)</f>
        <v>0</v>
      </c>
      <c r="N51" s="4">
        <f t="shared" si="7"/>
        <v>0</v>
      </c>
      <c r="O51" s="4">
        <f t="shared" si="7"/>
        <v>0</v>
      </c>
    </row>
    <row r="52" spans="1:15" x14ac:dyDescent="0.2">
      <c r="A52" s="77" t="s">
        <v>45</v>
      </c>
      <c r="B52" s="76"/>
      <c r="C52" s="1"/>
      <c r="D52" s="4">
        <f t="shared" ref="D52:L52" si="8">D18-(D19+D20+D21)</f>
        <v>0</v>
      </c>
      <c r="E52" s="4">
        <f t="shared" si="8"/>
        <v>0</v>
      </c>
      <c r="F52" s="4">
        <f t="shared" si="8"/>
        <v>0</v>
      </c>
      <c r="G52" s="4">
        <f t="shared" si="8"/>
        <v>0</v>
      </c>
      <c r="H52" s="4">
        <f t="shared" si="8"/>
        <v>0</v>
      </c>
      <c r="I52" s="4">
        <f t="shared" si="8"/>
        <v>0</v>
      </c>
      <c r="J52" s="4">
        <f t="shared" si="8"/>
        <v>0</v>
      </c>
      <c r="K52" s="4">
        <f t="shared" si="8"/>
        <v>0</v>
      </c>
      <c r="L52" s="4">
        <f t="shared" si="8"/>
        <v>0</v>
      </c>
      <c r="M52" s="4">
        <f t="shared" ref="M52:O52" si="9">M18-(M19+M20+M21)</f>
        <v>0</v>
      </c>
      <c r="N52" s="4">
        <f t="shared" si="9"/>
        <v>0</v>
      </c>
      <c r="O52" s="4">
        <f t="shared" si="9"/>
        <v>0</v>
      </c>
    </row>
    <row r="53" spans="1:15" x14ac:dyDescent="0.2">
      <c r="A53" s="77" t="s">
        <v>46</v>
      </c>
      <c r="B53" s="76"/>
      <c r="C53" s="1"/>
      <c r="D53" s="4">
        <f t="shared" ref="D53:L53" si="10">D31-(D26+D27+D28-D29)</f>
        <v>0</v>
      </c>
      <c r="E53" s="4">
        <f t="shared" si="10"/>
        <v>0</v>
      </c>
      <c r="F53" s="4">
        <f t="shared" si="10"/>
        <v>0</v>
      </c>
      <c r="G53" s="4">
        <f t="shared" si="10"/>
        <v>0</v>
      </c>
      <c r="H53" s="4">
        <f t="shared" si="10"/>
        <v>0</v>
      </c>
      <c r="I53" s="4">
        <f t="shared" si="10"/>
        <v>0</v>
      </c>
      <c r="J53" s="4">
        <f t="shared" si="10"/>
        <v>0</v>
      </c>
      <c r="K53" s="4">
        <f t="shared" si="10"/>
        <v>0</v>
      </c>
      <c r="L53" s="4">
        <f t="shared" si="10"/>
        <v>0</v>
      </c>
      <c r="M53" s="4">
        <f t="shared" ref="M53:O53" si="11">M31-(M26+M27+M28-M29)</f>
        <v>0</v>
      </c>
      <c r="N53" s="4">
        <f t="shared" si="11"/>
        <v>0</v>
      </c>
      <c r="O53" s="4">
        <f t="shared" si="11"/>
        <v>0</v>
      </c>
    </row>
    <row r="54" spans="1:15" x14ac:dyDescent="0.2">
      <c r="A54" s="79" t="s">
        <v>47</v>
      </c>
      <c r="B54" s="80"/>
      <c r="C54" s="80"/>
      <c r="D54" s="4">
        <f t="shared" ref="D54:L54" si="12">D40-(D31+D33+D36+D37-D34-D35-D38)</f>
        <v>0</v>
      </c>
      <c r="E54" s="4">
        <f t="shared" si="12"/>
        <v>0</v>
      </c>
      <c r="F54" s="4">
        <f t="shared" si="12"/>
        <v>0</v>
      </c>
      <c r="G54" s="4">
        <f t="shared" si="12"/>
        <v>0</v>
      </c>
      <c r="H54" s="4">
        <f t="shared" si="12"/>
        <v>0</v>
      </c>
      <c r="I54" s="4">
        <f t="shared" si="12"/>
        <v>0</v>
      </c>
      <c r="J54" s="4">
        <f t="shared" si="12"/>
        <v>0</v>
      </c>
      <c r="K54" s="4">
        <f t="shared" si="12"/>
        <v>0</v>
      </c>
      <c r="L54" s="4">
        <f t="shared" si="12"/>
        <v>0</v>
      </c>
      <c r="M54" s="4">
        <f t="shared" ref="M54:O54" si="13">M40-(M31+M33+M36+M37-M34-M35-M38)</f>
        <v>0</v>
      </c>
      <c r="N54" s="4">
        <f t="shared" si="13"/>
        <v>0</v>
      </c>
      <c r="O54" s="4">
        <f t="shared" si="13"/>
        <v>0</v>
      </c>
    </row>
    <row r="55" spans="1:15" x14ac:dyDescent="0.2">
      <c r="A55" s="79" t="s">
        <v>79</v>
      </c>
      <c r="B55" s="80"/>
      <c r="C55" s="80"/>
      <c r="D55" s="4">
        <f>D45-(D40-D42)</f>
        <v>0</v>
      </c>
      <c r="E55" s="4">
        <f>E45-(E40-E42)</f>
        <v>0</v>
      </c>
      <c r="F55" s="4">
        <f>F45-(F40-F42)</f>
        <v>0</v>
      </c>
      <c r="G55" s="4">
        <f>G45-(G40-G42)</f>
        <v>0</v>
      </c>
      <c r="H55" s="4"/>
      <c r="I55" s="4"/>
      <c r="J55" s="4"/>
      <c r="K55" s="4"/>
      <c r="L55" s="4"/>
      <c r="M55" s="4"/>
      <c r="N55" s="4"/>
    </row>
    <row r="56" spans="1:15" x14ac:dyDescent="0.2">
      <c r="A56" s="15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</row>
    <row r="57" spans="1:15" x14ac:dyDescent="0.2">
      <c r="A57" s="15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</row>
    <row r="58" spans="1:15" x14ac:dyDescent="0.2">
      <c r="A58" s="15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</row>
    <row r="59" spans="1:15" x14ac:dyDescent="0.2">
      <c r="A59" s="168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</row>
    <row r="60" spans="1:15" x14ac:dyDescent="0.2">
      <c r="A60" s="168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</row>
    <row r="61" spans="1:15" x14ac:dyDescent="0.2">
      <c r="A61" s="15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</row>
    <row r="62" spans="1:15" x14ac:dyDescent="0.2">
      <c r="A62" s="168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</row>
  </sheetData>
  <sheetProtection algorithmName="SHA-512" hashValue="ua8CH3Tlc5Nyb83bvF2WB2fXPsWPHANxmhOnpTzVrBUJVrMBsNNSO8fi9SD5TadrGK+qo4IrSRHzrbYRn2YuPg==" saltValue="6nSoZ0mX4+2yEbyiHHA7SQ==" spinCount="100000" sheet="1" objects="1" scenarios="1"/>
  <mergeCells count="1">
    <mergeCell ref="D3:O3"/>
  </mergeCells>
  <printOptions horizontalCentered="1" verticalCentered="1"/>
  <pageMargins left="0.19685039370078741" right="0.19685039370078741" top="0.86614173228346458" bottom="1.0629921259842521" header="0" footer="0"/>
  <pageSetup scale="67" orientation="landscape" r:id="rId1"/>
  <headerFooter alignWithMargins="0"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9.7109375" style="125" customWidth="1"/>
    <col min="2" max="5" width="10.140625" style="125" customWidth="1"/>
    <col min="6" max="13" width="6.7109375" style="125" customWidth="1"/>
    <col min="14" max="16384" width="9.140625" style="125"/>
  </cols>
  <sheetData>
    <row r="1" spans="1:5" ht="15.75" customHeight="1" x14ac:dyDescent="0.25">
      <c r="A1" s="169" t="str">
        <f>'1 - 2022 (NL)'!B1</f>
        <v>GNI QUESTIONNAIRE  2022</v>
      </c>
      <c r="B1" s="120"/>
      <c r="C1" s="123"/>
      <c r="D1" s="189" t="s">
        <v>108</v>
      </c>
      <c r="E1" s="188"/>
    </row>
    <row r="2" spans="1:5" ht="14.25" customHeight="1" x14ac:dyDescent="0.2">
      <c r="A2" s="170" t="s">
        <v>51</v>
      </c>
      <c r="B2" s="129"/>
      <c r="C2" s="132"/>
      <c r="D2" s="189" t="s">
        <v>109</v>
      </c>
      <c r="E2" s="184"/>
    </row>
    <row r="3" spans="1:5" ht="12" customHeight="1" x14ac:dyDescent="0.2">
      <c r="A3" s="190" t="s">
        <v>80</v>
      </c>
      <c r="B3" s="234"/>
      <c r="C3" s="224"/>
      <c r="D3" s="224"/>
      <c r="E3" s="224"/>
    </row>
    <row r="4" spans="1:5" ht="12" customHeight="1" x14ac:dyDescent="0.2">
      <c r="A4" s="172" t="str">
        <f>'1 - 2022 (NL)'!B4</f>
        <v>As of 30/09/2022</v>
      </c>
      <c r="B4" s="173">
        <v>2010</v>
      </c>
      <c r="C4" s="173">
        <v>2011</v>
      </c>
      <c r="D4" s="173">
        <v>2012</v>
      </c>
      <c r="E4" s="173">
        <v>2013</v>
      </c>
    </row>
    <row r="5" spans="1:5" ht="22.5" x14ac:dyDescent="0.2">
      <c r="A5" s="174" t="s">
        <v>52</v>
      </c>
      <c r="B5" s="196">
        <v>9475</v>
      </c>
      <c r="C5" s="196">
        <v>10101</v>
      </c>
      <c r="D5" s="196">
        <v>10950</v>
      </c>
      <c r="E5" s="196">
        <v>15371</v>
      </c>
    </row>
    <row r="6" spans="1:5" x14ac:dyDescent="0.2">
      <c r="A6" s="135" t="s">
        <v>53</v>
      </c>
      <c r="B6" s="160"/>
      <c r="C6" s="160"/>
      <c r="D6" s="160"/>
      <c r="E6" s="160"/>
    </row>
    <row r="7" spans="1:5" x14ac:dyDescent="0.2">
      <c r="A7" s="135"/>
      <c r="B7" s="160"/>
      <c r="C7" s="160"/>
      <c r="D7" s="160"/>
      <c r="E7" s="160"/>
    </row>
    <row r="8" spans="1:5" ht="11.45" customHeight="1" x14ac:dyDescent="0.2">
      <c r="A8" s="135" t="s">
        <v>54</v>
      </c>
      <c r="B8" s="160"/>
      <c r="C8" s="160"/>
      <c r="D8" s="160"/>
      <c r="E8" s="160"/>
    </row>
    <row r="9" spans="1:5" ht="11.45" customHeight="1" x14ac:dyDescent="0.2">
      <c r="A9" s="176" t="s">
        <v>55</v>
      </c>
      <c r="B9" s="196">
        <v>6604</v>
      </c>
      <c r="C9" s="196">
        <v>6951</v>
      </c>
      <c r="D9" s="196">
        <v>7137</v>
      </c>
      <c r="E9" s="196">
        <v>10885</v>
      </c>
    </row>
    <row r="10" spans="1:5" ht="11.45" customHeight="1" x14ac:dyDescent="0.2">
      <c r="A10" s="176" t="s">
        <v>56</v>
      </c>
      <c r="B10" s="196">
        <v>2994</v>
      </c>
      <c r="C10" s="196">
        <v>3065</v>
      </c>
      <c r="D10" s="196">
        <v>3130</v>
      </c>
      <c r="E10" s="196">
        <v>3181</v>
      </c>
    </row>
    <row r="11" spans="1:5" ht="11.45" customHeight="1" x14ac:dyDescent="0.2">
      <c r="A11" s="176" t="s">
        <v>83</v>
      </c>
      <c r="B11" s="196">
        <v>-334</v>
      </c>
      <c r="C11" s="196">
        <v>-115</v>
      </c>
      <c r="D11" s="196">
        <v>49</v>
      </c>
      <c r="E11" s="196">
        <v>78</v>
      </c>
    </row>
    <row r="12" spans="1:5" ht="11.45" customHeight="1" x14ac:dyDescent="0.2">
      <c r="A12" s="176" t="s">
        <v>57</v>
      </c>
      <c r="B12" s="196">
        <v>0</v>
      </c>
      <c r="C12" s="196">
        <v>0</v>
      </c>
      <c r="D12" s="196">
        <v>0</v>
      </c>
      <c r="E12" s="196">
        <v>0</v>
      </c>
    </row>
    <row r="13" spans="1:5" ht="11.45" customHeight="1" x14ac:dyDescent="0.2">
      <c r="A13" s="176" t="s">
        <v>58</v>
      </c>
      <c r="B13" s="194">
        <v>-584</v>
      </c>
      <c r="C13" s="194">
        <v>-702</v>
      </c>
      <c r="D13" s="194">
        <v>-271</v>
      </c>
      <c r="E13" s="194">
        <v>311</v>
      </c>
    </row>
    <row r="14" spans="1:5" ht="11.45" customHeight="1" x14ac:dyDescent="0.2">
      <c r="A14" s="176" t="s">
        <v>59</v>
      </c>
      <c r="B14" s="196">
        <v>599</v>
      </c>
      <c r="C14" s="196">
        <v>612</v>
      </c>
      <c r="D14" s="196">
        <v>648</v>
      </c>
      <c r="E14" s="196">
        <v>656</v>
      </c>
    </row>
    <row r="15" spans="1:5" ht="11.45" customHeight="1" x14ac:dyDescent="0.2">
      <c r="A15" s="176" t="s">
        <v>60</v>
      </c>
      <c r="B15" s="196">
        <v>0</v>
      </c>
      <c r="C15" s="196">
        <v>0</v>
      </c>
      <c r="D15" s="196">
        <v>0</v>
      </c>
      <c r="E15" s="196">
        <v>0</v>
      </c>
    </row>
    <row r="16" spans="1:5" ht="11.45" customHeight="1" x14ac:dyDescent="0.2">
      <c r="A16" s="176" t="s">
        <v>61</v>
      </c>
      <c r="B16" s="196">
        <v>0</v>
      </c>
      <c r="C16" s="196">
        <v>0</v>
      </c>
      <c r="D16" s="196">
        <v>0</v>
      </c>
      <c r="E16" s="196">
        <v>0</v>
      </c>
    </row>
    <row r="17" spans="1:5" ht="11.45" customHeight="1" x14ac:dyDescent="0.2">
      <c r="A17" s="176" t="s">
        <v>62</v>
      </c>
      <c r="B17" s="196">
        <v>0</v>
      </c>
      <c r="C17" s="196">
        <v>0</v>
      </c>
      <c r="D17" s="196">
        <v>0</v>
      </c>
      <c r="E17" s="196">
        <v>0</v>
      </c>
    </row>
    <row r="18" spans="1:5" ht="11.45" customHeight="1" x14ac:dyDescent="0.2">
      <c r="A18" s="176" t="s">
        <v>63</v>
      </c>
      <c r="B18" s="196">
        <v>196</v>
      </c>
      <c r="C18" s="196">
        <v>289</v>
      </c>
      <c r="D18" s="196">
        <v>257</v>
      </c>
      <c r="E18" s="196">
        <v>260</v>
      </c>
    </row>
    <row r="19" spans="1:5" ht="11.45" customHeight="1" x14ac:dyDescent="0.2">
      <c r="A19" s="176" t="s">
        <v>64</v>
      </c>
      <c r="B19" s="194">
        <v>0</v>
      </c>
      <c r="C19" s="194">
        <v>0</v>
      </c>
      <c r="D19" s="194">
        <v>0</v>
      </c>
      <c r="E19" s="194">
        <v>0</v>
      </c>
    </row>
    <row r="20" spans="1:5" ht="11.45" customHeight="1" x14ac:dyDescent="0.2">
      <c r="A20" s="176" t="s">
        <v>65</v>
      </c>
      <c r="B20" s="196">
        <v>0</v>
      </c>
      <c r="C20" s="196">
        <v>1</v>
      </c>
      <c r="D20" s="196">
        <v>0</v>
      </c>
      <c r="E20" s="196">
        <v>0</v>
      </c>
    </row>
    <row r="21" spans="1:5" ht="11.45" customHeight="1" x14ac:dyDescent="0.2">
      <c r="A21" s="177" t="s">
        <v>66</v>
      </c>
      <c r="B21" s="195">
        <v>0</v>
      </c>
      <c r="C21" s="195">
        <v>0</v>
      </c>
      <c r="D21" s="195">
        <v>0</v>
      </c>
      <c r="E21" s="195">
        <v>0</v>
      </c>
    </row>
    <row r="22" spans="1:5" ht="13.5" customHeight="1" x14ac:dyDescent="0.2">
      <c r="A22" s="191" t="s">
        <v>67</v>
      </c>
    </row>
    <row r="23" spans="1:5" ht="10.5" customHeight="1" x14ac:dyDescent="0.2">
      <c r="A23" s="159"/>
    </row>
    <row r="24" spans="1:5" ht="9.75" customHeight="1" x14ac:dyDescent="0.2">
      <c r="A24" s="159"/>
    </row>
    <row r="25" spans="1:5" x14ac:dyDescent="0.2">
      <c r="A25" s="32" t="s">
        <v>68</v>
      </c>
      <c r="B25" s="1"/>
    </row>
    <row r="26" spans="1:5" x14ac:dyDescent="0.2">
      <c r="A26" s="3" t="s">
        <v>69</v>
      </c>
      <c r="B26" s="4">
        <f>B5-SUM(B9:B21)</f>
        <v>0</v>
      </c>
      <c r="C26" s="4">
        <f t="shared" ref="C26:E26" si="0">C5-SUM(C9:C21)</f>
        <v>0</v>
      </c>
      <c r="D26" s="4">
        <f t="shared" si="0"/>
        <v>0</v>
      </c>
      <c r="E26" s="4">
        <f t="shared" si="0"/>
        <v>0</v>
      </c>
    </row>
    <row r="27" spans="1:5" x14ac:dyDescent="0.2">
      <c r="A27" s="157" t="s">
        <v>82</v>
      </c>
      <c r="B27" s="4">
        <f>'1 - 2022 (NL)'!D42-'2 - 2022 (NL)'!B5</f>
        <v>0</v>
      </c>
      <c r="C27" s="4">
        <f>'1 - 2022 (NL)'!E42-'2 - 2022 (NL)'!C5</f>
        <v>0</v>
      </c>
      <c r="D27" s="4">
        <f>'1 - 2022 (NL)'!F42-'2 - 2022 (NL)'!D5</f>
        <v>0</v>
      </c>
      <c r="E27" s="4">
        <f>'1 - 2022 (NL)'!G42-'2 - 2022 (NL)'!E5</f>
        <v>0</v>
      </c>
    </row>
  </sheetData>
  <sheetProtection algorithmName="SHA-512" hashValue="kPuugv9sU0yWn6+d1/m8D++EH//FgM7S4BykE1LQ5NZeFj8SY4dB7/C2uJHyyhL01ied3vx0qE+kZDbN/JrAFQ==" saltValue="vCLyMXD1zTBlzbgw8mdnXg==" spinCount="100000" sheet="1" objects="1" scenarios="1"/>
  <mergeCells count="1">
    <mergeCell ref="B3:E3"/>
  </mergeCells>
  <conditionalFormatting sqref="B26:E27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view="pageBreakPreview" zoomScaleNormal="80" zoomScaleSheetLayoutView="100" workbookViewId="0"/>
  </sheetViews>
  <sheetFormatPr defaultRowHeight="12.75" x14ac:dyDescent="0.2"/>
  <cols>
    <col min="1" max="1" width="3.85546875" style="159" customWidth="1"/>
    <col min="2" max="2" width="51.7109375" style="125" customWidth="1"/>
    <col min="3" max="3" width="14.85546875" style="125" bestFit="1" customWidth="1"/>
    <col min="4" max="15" width="10.140625" style="125" customWidth="1"/>
    <col min="16" max="22" width="6.7109375" style="125" customWidth="1"/>
    <col min="23" max="260" width="9.140625" style="125"/>
    <col min="261" max="261" width="3.85546875" style="125" customWidth="1"/>
    <col min="262" max="262" width="51.7109375" style="125" customWidth="1"/>
    <col min="263" max="263" width="14.85546875" style="125" bestFit="1" customWidth="1"/>
    <col min="264" max="271" width="10.140625" style="125" customWidth="1"/>
    <col min="272" max="278" width="6.7109375" style="125" customWidth="1"/>
    <col min="279" max="516" width="9.140625" style="125"/>
    <col min="517" max="517" width="3.85546875" style="125" customWidth="1"/>
    <col min="518" max="518" width="51.7109375" style="125" customWidth="1"/>
    <col min="519" max="519" width="14.85546875" style="125" bestFit="1" customWidth="1"/>
    <col min="520" max="527" width="10.140625" style="125" customWidth="1"/>
    <col min="528" max="534" width="6.7109375" style="125" customWidth="1"/>
    <col min="535" max="772" width="9.140625" style="125"/>
    <col min="773" max="773" width="3.85546875" style="125" customWidth="1"/>
    <col min="774" max="774" width="51.7109375" style="125" customWidth="1"/>
    <col min="775" max="775" width="14.85546875" style="125" bestFit="1" customWidth="1"/>
    <col min="776" max="783" width="10.140625" style="125" customWidth="1"/>
    <col min="784" max="790" width="6.7109375" style="125" customWidth="1"/>
    <col min="791" max="1028" width="9.140625" style="125"/>
    <col min="1029" max="1029" width="3.85546875" style="125" customWidth="1"/>
    <col min="1030" max="1030" width="51.7109375" style="125" customWidth="1"/>
    <col min="1031" max="1031" width="14.85546875" style="125" bestFit="1" customWidth="1"/>
    <col min="1032" max="1039" width="10.140625" style="125" customWidth="1"/>
    <col min="1040" max="1046" width="6.7109375" style="125" customWidth="1"/>
    <col min="1047" max="1284" width="9.140625" style="125"/>
    <col min="1285" max="1285" width="3.85546875" style="125" customWidth="1"/>
    <col min="1286" max="1286" width="51.7109375" style="125" customWidth="1"/>
    <col min="1287" max="1287" width="14.85546875" style="125" bestFit="1" customWidth="1"/>
    <col min="1288" max="1295" width="10.140625" style="125" customWidth="1"/>
    <col min="1296" max="1302" width="6.7109375" style="125" customWidth="1"/>
    <col min="1303" max="1540" width="9.140625" style="125"/>
    <col min="1541" max="1541" width="3.85546875" style="125" customWidth="1"/>
    <col min="1542" max="1542" width="51.7109375" style="125" customWidth="1"/>
    <col min="1543" max="1543" width="14.85546875" style="125" bestFit="1" customWidth="1"/>
    <col min="1544" max="1551" width="10.140625" style="125" customWidth="1"/>
    <col min="1552" max="1558" width="6.7109375" style="125" customWidth="1"/>
    <col min="1559" max="1796" width="9.140625" style="125"/>
    <col min="1797" max="1797" width="3.85546875" style="125" customWidth="1"/>
    <col min="1798" max="1798" width="51.7109375" style="125" customWidth="1"/>
    <col min="1799" max="1799" width="14.85546875" style="125" bestFit="1" customWidth="1"/>
    <col min="1800" max="1807" width="10.140625" style="125" customWidth="1"/>
    <col min="1808" max="1814" width="6.7109375" style="125" customWidth="1"/>
    <col min="1815" max="2052" width="9.140625" style="125"/>
    <col min="2053" max="2053" width="3.85546875" style="125" customWidth="1"/>
    <col min="2054" max="2054" width="51.7109375" style="125" customWidth="1"/>
    <col min="2055" max="2055" width="14.85546875" style="125" bestFit="1" customWidth="1"/>
    <col min="2056" max="2063" width="10.140625" style="125" customWidth="1"/>
    <col min="2064" max="2070" width="6.7109375" style="125" customWidth="1"/>
    <col min="2071" max="2308" width="9.140625" style="125"/>
    <col min="2309" max="2309" width="3.85546875" style="125" customWidth="1"/>
    <col min="2310" max="2310" width="51.7109375" style="125" customWidth="1"/>
    <col min="2311" max="2311" width="14.85546875" style="125" bestFit="1" customWidth="1"/>
    <col min="2312" max="2319" width="10.140625" style="125" customWidth="1"/>
    <col min="2320" max="2326" width="6.7109375" style="125" customWidth="1"/>
    <col min="2327" max="2564" width="9.140625" style="125"/>
    <col min="2565" max="2565" width="3.85546875" style="125" customWidth="1"/>
    <col min="2566" max="2566" width="51.7109375" style="125" customWidth="1"/>
    <col min="2567" max="2567" width="14.85546875" style="125" bestFit="1" customWidth="1"/>
    <col min="2568" max="2575" width="10.140625" style="125" customWidth="1"/>
    <col min="2576" max="2582" width="6.7109375" style="125" customWidth="1"/>
    <col min="2583" max="2820" width="9.140625" style="125"/>
    <col min="2821" max="2821" width="3.85546875" style="125" customWidth="1"/>
    <col min="2822" max="2822" width="51.7109375" style="125" customWidth="1"/>
    <col min="2823" max="2823" width="14.85546875" style="125" bestFit="1" customWidth="1"/>
    <col min="2824" max="2831" width="10.140625" style="125" customWidth="1"/>
    <col min="2832" max="2838" width="6.7109375" style="125" customWidth="1"/>
    <col min="2839" max="3076" width="9.140625" style="125"/>
    <col min="3077" max="3077" width="3.85546875" style="125" customWidth="1"/>
    <col min="3078" max="3078" width="51.7109375" style="125" customWidth="1"/>
    <col min="3079" max="3079" width="14.85546875" style="125" bestFit="1" customWidth="1"/>
    <col min="3080" max="3087" width="10.140625" style="125" customWidth="1"/>
    <col min="3088" max="3094" width="6.7109375" style="125" customWidth="1"/>
    <col min="3095" max="3332" width="9.140625" style="125"/>
    <col min="3333" max="3333" width="3.85546875" style="125" customWidth="1"/>
    <col min="3334" max="3334" width="51.7109375" style="125" customWidth="1"/>
    <col min="3335" max="3335" width="14.85546875" style="125" bestFit="1" customWidth="1"/>
    <col min="3336" max="3343" width="10.140625" style="125" customWidth="1"/>
    <col min="3344" max="3350" width="6.7109375" style="125" customWidth="1"/>
    <col min="3351" max="3588" width="9.140625" style="125"/>
    <col min="3589" max="3589" width="3.85546875" style="125" customWidth="1"/>
    <col min="3590" max="3590" width="51.7109375" style="125" customWidth="1"/>
    <col min="3591" max="3591" width="14.85546875" style="125" bestFit="1" customWidth="1"/>
    <col min="3592" max="3599" width="10.140625" style="125" customWidth="1"/>
    <col min="3600" max="3606" width="6.7109375" style="125" customWidth="1"/>
    <col min="3607" max="3844" width="9.140625" style="125"/>
    <col min="3845" max="3845" width="3.85546875" style="125" customWidth="1"/>
    <col min="3846" max="3846" width="51.7109375" style="125" customWidth="1"/>
    <col min="3847" max="3847" width="14.85546875" style="125" bestFit="1" customWidth="1"/>
    <col min="3848" max="3855" width="10.140625" style="125" customWidth="1"/>
    <col min="3856" max="3862" width="6.7109375" style="125" customWidth="1"/>
    <col min="3863" max="4100" width="9.140625" style="125"/>
    <col min="4101" max="4101" width="3.85546875" style="125" customWidth="1"/>
    <col min="4102" max="4102" width="51.7109375" style="125" customWidth="1"/>
    <col min="4103" max="4103" width="14.85546875" style="125" bestFit="1" customWidth="1"/>
    <col min="4104" max="4111" width="10.140625" style="125" customWidth="1"/>
    <col min="4112" max="4118" width="6.7109375" style="125" customWidth="1"/>
    <col min="4119" max="4356" width="9.140625" style="125"/>
    <col min="4357" max="4357" width="3.85546875" style="125" customWidth="1"/>
    <col min="4358" max="4358" width="51.7109375" style="125" customWidth="1"/>
    <col min="4359" max="4359" width="14.85546875" style="125" bestFit="1" customWidth="1"/>
    <col min="4360" max="4367" width="10.140625" style="125" customWidth="1"/>
    <col min="4368" max="4374" width="6.7109375" style="125" customWidth="1"/>
    <col min="4375" max="4612" width="9.140625" style="125"/>
    <col min="4613" max="4613" width="3.85546875" style="125" customWidth="1"/>
    <col min="4614" max="4614" width="51.7109375" style="125" customWidth="1"/>
    <col min="4615" max="4615" width="14.85546875" style="125" bestFit="1" customWidth="1"/>
    <col min="4616" max="4623" width="10.140625" style="125" customWidth="1"/>
    <col min="4624" max="4630" width="6.7109375" style="125" customWidth="1"/>
    <col min="4631" max="4868" width="9.140625" style="125"/>
    <col min="4869" max="4869" width="3.85546875" style="125" customWidth="1"/>
    <col min="4870" max="4870" width="51.7109375" style="125" customWidth="1"/>
    <col min="4871" max="4871" width="14.85546875" style="125" bestFit="1" customWidth="1"/>
    <col min="4872" max="4879" width="10.140625" style="125" customWidth="1"/>
    <col min="4880" max="4886" width="6.7109375" style="125" customWidth="1"/>
    <col min="4887" max="5124" width="9.140625" style="125"/>
    <col min="5125" max="5125" width="3.85546875" style="125" customWidth="1"/>
    <col min="5126" max="5126" width="51.7109375" style="125" customWidth="1"/>
    <col min="5127" max="5127" width="14.85546875" style="125" bestFit="1" customWidth="1"/>
    <col min="5128" max="5135" width="10.140625" style="125" customWidth="1"/>
    <col min="5136" max="5142" width="6.7109375" style="125" customWidth="1"/>
    <col min="5143" max="5380" width="9.140625" style="125"/>
    <col min="5381" max="5381" width="3.85546875" style="125" customWidth="1"/>
    <col min="5382" max="5382" width="51.7109375" style="125" customWidth="1"/>
    <col min="5383" max="5383" width="14.85546875" style="125" bestFit="1" customWidth="1"/>
    <col min="5384" max="5391" width="10.140625" style="125" customWidth="1"/>
    <col min="5392" max="5398" width="6.7109375" style="125" customWidth="1"/>
    <col min="5399" max="5636" width="9.140625" style="125"/>
    <col min="5637" max="5637" width="3.85546875" style="125" customWidth="1"/>
    <col min="5638" max="5638" width="51.7109375" style="125" customWidth="1"/>
    <col min="5639" max="5639" width="14.85546875" style="125" bestFit="1" customWidth="1"/>
    <col min="5640" max="5647" width="10.140625" style="125" customWidth="1"/>
    <col min="5648" max="5654" width="6.7109375" style="125" customWidth="1"/>
    <col min="5655" max="5892" width="9.140625" style="125"/>
    <col min="5893" max="5893" width="3.85546875" style="125" customWidth="1"/>
    <col min="5894" max="5894" width="51.7109375" style="125" customWidth="1"/>
    <col min="5895" max="5895" width="14.85546875" style="125" bestFit="1" customWidth="1"/>
    <col min="5896" max="5903" width="10.140625" style="125" customWidth="1"/>
    <col min="5904" max="5910" width="6.7109375" style="125" customWidth="1"/>
    <col min="5911" max="6148" width="9.140625" style="125"/>
    <col min="6149" max="6149" width="3.85546875" style="125" customWidth="1"/>
    <col min="6150" max="6150" width="51.7109375" style="125" customWidth="1"/>
    <col min="6151" max="6151" width="14.85546875" style="125" bestFit="1" customWidth="1"/>
    <col min="6152" max="6159" width="10.140625" style="125" customWidth="1"/>
    <col min="6160" max="6166" width="6.7109375" style="125" customWidth="1"/>
    <col min="6167" max="6404" width="9.140625" style="125"/>
    <col min="6405" max="6405" width="3.85546875" style="125" customWidth="1"/>
    <col min="6406" max="6406" width="51.7109375" style="125" customWidth="1"/>
    <col min="6407" max="6407" width="14.85546875" style="125" bestFit="1" customWidth="1"/>
    <col min="6408" max="6415" width="10.140625" style="125" customWidth="1"/>
    <col min="6416" max="6422" width="6.7109375" style="125" customWidth="1"/>
    <col min="6423" max="6660" width="9.140625" style="125"/>
    <col min="6661" max="6661" width="3.85546875" style="125" customWidth="1"/>
    <col min="6662" max="6662" width="51.7109375" style="125" customWidth="1"/>
    <col min="6663" max="6663" width="14.85546875" style="125" bestFit="1" customWidth="1"/>
    <col min="6664" max="6671" width="10.140625" style="125" customWidth="1"/>
    <col min="6672" max="6678" width="6.7109375" style="125" customWidth="1"/>
    <col min="6679" max="6916" width="9.140625" style="125"/>
    <col min="6917" max="6917" width="3.85546875" style="125" customWidth="1"/>
    <col min="6918" max="6918" width="51.7109375" style="125" customWidth="1"/>
    <col min="6919" max="6919" width="14.85546875" style="125" bestFit="1" customWidth="1"/>
    <col min="6920" max="6927" width="10.140625" style="125" customWidth="1"/>
    <col min="6928" max="6934" width="6.7109375" style="125" customWidth="1"/>
    <col min="6935" max="7172" width="9.140625" style="125"/>
    <col min="7173" max="7173" width="3.85546875" style="125" customWidth="1"/>
    <col min="7174" max="7174" width="51.7109375" style="125" customWidth="1"/>
    <col min="7175" max="7175" width="14.85546875" style="125" bestFit="1" customWidth="1"/>
    <col min="7176" max="7183" width="10.140625" style="125" customWidth="1"/>
    <col min="7184" max="7190" width="6.7109375" style="125" customWidth="1"/>
    <col min="7191" max="7428" width="9.140625" style="125"/>
    <col min="7429" max="7429" width="3.85546875" style="125" customWidth="1"/>
    <col min="7430" max="7430" width="51.7109375" style="125" customWidth="1"/>
    <col min="7431" max="7431" width="14.85546875" style="125" bestFit="1" customWidth="1"/>
    <col min="7432" max="7439" width="10.140625" style="125" customWidth="1"/>
    <col min="7440" max="7446" width="6.7109375" style="125" customWidth="1"/>
    <col min="7447" max="7684" width="9.140625" style="125"/>
    <col min="7685" max="7685" width="3.85546875" style="125" customWidth="1"/>
    <col min="7686" max="7686" width="51.7109375" style="125" customWidth="1"/>
    <col min="7687" max="7687" width="14.85546875" style="125" bestFit="1" customWidth="1"/>
    <col min="7688" max="7695" width="10.140625" style="125" customWidth="1"/>
    <col min="7696" max="7702" width="6.7109375" style="125" customWidth="1"/>
    <col min="7703" max="7940" width="9.140625" style="125"/>
    <col min="7941" max="7941" width="3.85546875" style="125" customWidth="1"/>
    <col min="7942" max="7942" width="51.7109375" style="125" customWidth="1"/>
    <col min="7943" max="7943" width="14.85546875" style="125" bestFit="1" customWidth="1"/>
    <col min="7944" max="7951" width="10.140625" style="125" customWidth="1"/>
    <col min="7952" max="7958" width="6.7109375" style="125" customWidth="1"/>
    <col min="7959" max="8196" width="9.140625" style="125"/>
    <col min="8197" max="8197" width="3.85546875" style="125" customWidth="1"/>
    <col min="8198" max="8198" width="51.7109375" style="125" customWidth="1"/>
    <col min="8199" max="8199" width="14.85546875" style="125" bestFit="1" customWidth="1"/>
    <col min="8200" max="8207" width="10.140625" style="125" customWidth="1"/>
    <col min="8208" max="8214" width="6.7109375" style="125" customWidth="1"/>
    <col min="8215" max="8452" width="9.140625" style="125"/>
    <col min="8453" max="8453" width="3.85546875" style="125" customWidth="1"/>
    <col min="8454" max="8454" width="51.7109375" style="125" customWidth="1"/>
    <col min="8455" max="8455" width="14.85546875" style="125" bestFit="1" customWidth="1"/>
    <col min="8456" max="8463" width="10.140625" style="125" customWidth="1"/>
    <col min="8464" max="8470" width="6.7109375" style="125" customWidth="1"/>
    <col min="8471" max="8708" width="9.140625" style="125"/>
    <col min="8709" max="8709" width="3.85546875" style="125" customWidth="1"/>
    <col min="8710" max="8710" width="51.7109375" style="125" customWidth="1"/>
    <col min="8711" max="8711" width="14.85546875" style="125" bestFit="1" customWidth="1"/>
    <col min="8712" max="8719" width="10.140625" style="125" customWidth="1"/>
    <col min="8720" max="8726" width="6.7109375" style="125" customWidth="1"/>
    <col min="8727" max="8964" width="9.140625" style="125"/>
    <col min="8965" max="8965" width="3.85546875" style="125" customWidth="1"/>
    <col min="8966" max="8966" width="51.7109375" style="125" customWidth="1"/>
    <col min="8967" max="8967" width="14.85546875" style="125" bestFit="1" customWidth="1"/>
    <col min="8968" max="8975" width="10.140625" style="125" customWidth="1"/>
    <col min="8976" max="8982" width="6.7109375" style="125" customWidth="1"/>
    <col min="8983" max="9220" width="9.140625" style="125"/>
    <col min="9221" max="9221" width="3.85546875" style="125" customWidth="1"/>
    <col min="9222" max="9222" width="51.7109375" style="125" customWidth="1"/>
    <col min="9223" max="9223" width="14.85546875" style="125" bestFit="1" customWidth="1"/>
    <col min="9224" max="9231" width="10.140625" style="125" customWidth="1"/>
    <col min="9232" max="9238" width="6.7109375" style="125" customWidth="1"/>
    <col min="9239" max="9476" width="9.140625" style="125"/>
    <col min="9477" max="9477" width="3.85546875" style="125" customWidth="1"/>
    <col min="9478" max="9478" width="51.7109375" style="125" customWidth="1"/>
    <col min="9479" max="9479" width="14.85546875" style="125" bestFit="1" customWidth="1"/>
    <col min="9480" max="9487" width="10.140625" style="125" customWidth="1"/>
    <col min="9488" max="9494" width="6.7109375" style="125" customWidth="1"/>
    <col min="9495" max="9732" width="9.140625" style="125"/>
    <col min="9733" max="9733" width="3.85546875" style="125" customWidth="1"/>
    <col min="9734" max="9734" width="51.7109375" style="125" customWidth="1"/>
    <col min="9735" max="9735" width="14.85546875" style="125" bestFit="1" customWidth="1"/>
    <col min="9736" max="9743" width="10.140625" style="125" customWidth="1"/>
    <col min="9744" max="9750" width="6.7109375" style="125" customWidth="1"/>
    <col min="9751" max="9988" width="9.140625" style="125"/>
    <col min="9989" max="9989" width="3.85546875" style="125" customWidth="1"/>
    <col min="9990" max="9990" width="51.7109375" style="125" customWidth="1"/>
    <col min="9991" max="9991" width="14.85546875" style="125" bestFit="1" customWidth="1"/>
    <col min="9992" max="9999" width="10.140625" style="125" customWidth="1"/>
    <col min="10000" max="10006" width="6.7109375" style="125" customWidth="1"/>
    <col min="10007" max="10244" width="9.140625" style="125"/>
    <col min="10245" max="10245" width="3.85546875" style="125" customWidth="1"/>
    <col min="10246" max="10246" width="51.7109375" style="125" customWidth="1"/>
    <col min="10247" max="10247" width="14.85546875" style="125" bestFit="1" customWidth="1"/>
    <col min="10248" max="10255" width="10.140625" style="125" customWidth="1"/>
    <col min="10256" max="10262" width="6.7109375" style="125" customWidth="1"/>
    <col min="10263" max="10500" width="9.140625" style="125"/>
    <col min="10501" max="10501" width="3.85546875" style="125" customWidth="1"/>
    <col min="10502" max="10502" width="51.7109375" style="125" customWidth="1"/>
    <col min="10503" max="10503" width="14.85546875" style="125" bestFit="1" customWidth="1"/>
    <col min="10504" max="10511" width="10.140625" style="125" customWidth="1"/>
    <col min="10512" max="10518" width="6.7109375" style="125" customWidth="1"/>
    <col min="10519" max="10756" width="9.140625" style="125"/>
    <col min="10757" max="10757" width="3.85546875" style="125" customWidth="1"/>
    <col min="10758" max="10758" width="51.7109375" style="125" customWidth="1"/>
    <col min="10759" max="10759" width="14.85546875" style="125" bestFit="1" customWidth="1"/>
    <col min="10760" max="10767" width="10.140625" style="125" customWidth="1"/>
    <col min="10768" max="10774" width="6.7109375" style="125" customWidth="1"/>
    <col min="10775" max="11012" width="9.140625" style="125"/>
    <col min="11013" max="11013" width="3.85546875" style="125" customWidth="1"/>
    <col min="11014" max="11014" width="51.7109375" style="125" customWidth="1"/>
    <col min="11015" max="11015" width="14.85546875" style="125" bestFit="1" customWidth="1"/>
    <col min="11016" max="11023" width="10.140625" style="125" customWidth="1"/>
    <col min="11024" max="11030" width="6.7109375" style="125" customWidth="1"/>
    <col min="11031" max="11268" width="9.140625" style="125"/>
    <col min="11269" max="11269" width="3.85546875" style="125" customWidth="1"/>
    <col min="11270" max="11270" width="51.7109375" style="125" customWidth="1"/>
    <col min="11271" max="11271" width="14.85546875" style="125" bestFit="1" customWidth="1"/>
    <col min="11272" max="11279" width="10.140625" style="125" customWidth="1"/>
    <col min="11280" max="11286" width="6.7109375" style="125" customWidth="1"/>
    <col min="11287" max="11524" width="9.140625" style="125"/>
    <col min="11525" max="11525" width="3.85546875" style="125" customWidth="1"/>
    <col min="11526" max="11526" width="51.7109375" style="125" customWidth="1"/>
    <col min="11527" max="11527" width="14.85546875" style="125" bestFit="1" customWidth="1"/>
    <col min="11528" max="11535" width="10.140625" style="125" customWidth="1"/>
    <col min="11536" max="11542" width="6.7109375" style="125" customWidth="1"/>
    <col min="11543" max="11780" width="9.140625" style="125"/>
    <col min="11781" max="11781" width="3.85546875" style="125" customWidth="1"/>
    <col min="11782" max="11782" width="51.7109375" style="125" customWidth="1"/>
    <col min="11783" max="11783" width="14.85546875" style="125" bestFit="1" customWidth="1"/>
    <col min="11784" max="11791" width="10.140625" style="125" customWidth="1"/>
    <col min="11792" max="11798" width="6.7109375" style="125" customWidth="1"/>
    <col min="11799" max="12036" width="9.140625" style="125"/>
    <col min="12037" max="12037" width="3.85546875" style="125" customWidth="1"/>
    <col min="12038" max="12038" width="51.7109375" style="125" customWidth="1"/>
    <col min="12039" max="12039" width="14.85546875" style="125" bestFit="1" customWidth="1"/>
    <col min="12040" max="12047" width="10.140625" style="125" customWidth="1"/>
    <col min="12048" max="12054" width="6.7109375" style="125" customWidth="1"/>
    <col min="12055" max="12292" width="9.140625" style="125"/>
    <col min="12293" max="12293" width="3.85546875" style="125" customWidth="1"/>
    <col min="12294" max="12294" width="51.7109375" style="125" customWidth="1"/>
    <col min="12295" max="12295" width="14.85546875" style="125" bestFit="1" customWidth="1"/>
    <col min="12296" max="12303" width="10.140625" style="125" customWidth="1"/>
    <col min="12304" max="12310" width="6.7109375" style="125" customWidth="1"/>
    <col min="12311" max="12548" width="9.140625" style="125"/>
    <col min="12549" max="12549" width="3.85546875" style="125" customWidth="1"/>
    <col min="12550" max="12550" width="51.7109375" style="125" customWidth="1"/>
    <col min="12551" max="12551" width="14.85546875" style="125" bestFit="1" customWidth="1"/>
    <col min="12552" max="12559" width="10.140625" style="125" customWidth="1"/>
    <col min="12560" max="12566" width="6.7109375" style="125" customWidth="1"/>
    <col min="12567" max="12804" width="9.140625" style="125"/>
    <col min="12805" max="12805" width="3.85546875" style="125" customWidth="1"/>
    <col min="12806" max="12806" width="51.7109375" style="125" customWidth="1"/>
    <col min="12807" max="12807" width="14.85546875" style="125" bestFit="1" customWidth="1"/>
    <col min="12808" max="12815" width="10.140625" style="125" customWidth="1"/>
    <col min="12816" max="12822" width="6.7109375" style="125" customWidth="1"/>
    <col min="12823" max="13060" width="9.140625" style="125"/>
    <col min="13061" max="13061" width="3.85546875" style="125" customWidth="1"/>
    <col min="13062" max="13062" width="51.7109375" style="125" customWidth="1"/>
    <col min="13063" max="13063" width="14.85546875" style="125" bestFit="1" customWidth="1"/>
    <col min="13064" max="13071" width="10.140625" style="125" customWidth="1"/>
    <col min="13072" max="13078" width="6.7109375" style="125" customWidth="1"/>
    <col min="13079" max="13316" width="9.140625" style="125"/>
    <col min="13317" max="13317" width="3.85546875" style="125" customWidth="1"/>
    <col min="13318" max="13318" width="51.7109375" style="125" customWidth="1"/>
    <col min="13319" max="13319" width="14.85546875" style="125" bestFit="1" customWidth="1"/>
    <col min="13320" max="13327" width="10.140625" style="125" customWidth="1"/>
    <col min="13328" max="13334" width="6.7109375" style="125" customWidth="1"/>
    <col min="13335" max="13572" width="9.140625" style="125"/>
    <col min="13573" max="13573" width="3.85546875" style="125" customWidth="1"/>
    <col min="13574" max="13574" width="51.7109375" style="125" customWidth="1"/>
    <col min="13575" max="13575" width="14.85546875" style="125" bestFit="1" customWidth="1"/>
    <col min="13576" max="13583" width="10.140625" style="125" customWidth="1"/>
    <col min="13584" max="13590" width="6.7109375" style="125" customWidth="1"/>
    <col min="13591" max="13828" width="9.140625" style="125"/>
    <col min="13829" max="13829" width="3.85546875" style="125" customWidth="1"/>
    <col min="13830" max="13830" width="51.7109375" style="125" customWidth="1"/>
    <col min="13831" max="13831" width="14.85546875" style="125" bestFit="1" customWidth="1"/>
    <col min="13832" max="13839" width="10.140625" style="125" customWidth="1"/>
    <col min="13840" max="13846" width="6.7109375" style="125" customWidth="1"/>
    <col min="13847" max="14084" width="9.140625" style="125"/>
    <col min="14085" max="14085" width="3.85546875" style="125" customWidth="1"/>
    <col min="14086" max="14086" width="51.7109375" style="125" customWidth="1"/>
    <col min="14087" max="14087" width="14.85546875" style="125" bestFit="1" customWidth="1"/>
    <col min="14088" max="14095" width="10.140625" style="125" customWidth="1"/>
    <col min="14096" max="14102" width="6.7109375" style="125" customWidth="1"/>
    <col min="14103" max="14340" width="9.140625" style="125"/>
    <col min="14341" max="14341" width="3.85546875" style="125" customWidth="1"/>
    <col min="14342" max="14342" width="51.7109375" style="125" customWidth="1"/>
    <col min="14343" max="14343" width="14.85546875" style="125" bestFit="1" customWidth="1"/>
    <col min="14344" max="14351" width="10.140625" style="125" customWidth="1"/>
    <col min="14352" max="14358" width="6.7109375" style="125" customWidth="1"/>
    <col min="14359" max="14596" width="9.140625" style="125"/>
    <col min="14597" max="14597" width="3.85546875" style="125" customWidth="1"/>
    <col min="14598" max="14598" width="51.7109375" style="125" customWidth="1"/>
    <col min="14599" max="14599" width="14.85546875" style="125" bestFit="1" customWidth="1"/>
    <col min="14600" max="14607" width="10.140625" style="125" customWidth="1"/>
    <col min="14608" max="14614" width="6.7109375" style="125" customWidth="1"/>
    <col min="14615" max="14852" width="9.140625" style="125"/>
    <col min="14853" max="14853" width="3.85546875" style="125" customWidth="1"/>
    <col min="14854" max="14854" width="51.7109375" style="125" customWidth="1"/>
    <col min="14855" max="14855" width="14.85546875" style="125" bestFit="1" customWidth="1"/>
    <col min="14856" max="14863" width="10.140625" style="125" customWidth="1"/>
    <col min="14864" max="14870" width="6.7109375" style="125" customWidth="1"/>
    <col min="14871" max="15108" width="9.140625" style="125"/>
    <col min="15109" max="15109" width="3.85546875" style="125" customWidth="1"/>
    <col min="15110" max="15110" width="51.7109375" style="125" customWidth="1"/>
    <col min="15111" max="15111" width="14.85546875" style="125" bestFit="1" customWidth="1"/>
    <col min="15112" max="15119" width="10.140625" style="125" customWidth="1"/>
    <col min="15120" max="15126" width="6.7109375" style="125" customWidth="1"/>
    <col min="15127" max="15364" width="9.140625" style="125"/>
    <col min="15365" max="15365" width="3.85546875" style="125" customWidth="1"/>
    <col min="15366" max="15366" width="51.7109375" style="125" customWidth="1"/>
    <col min="15367" max="15367" width="14.85546875" style="125" bestFit="1" customWidth="1"/>
    <col min="15368" max="15375" width="10.140625" style="125" customWidth="1"/>
    <col min="15376" max="15382" width="6.7109375" style="125" customWidth="1"/>
    <col min="15383" max="15620" width="9.140625" style="125"/>
    <col min="15621" max="15621" width="3.85546875" style="125" customWidth="1"/>
    <col min="15622" max="15622" width="51.7109375" style="125" customWidth="1"/>
    <col min="15623" max="15623" width="14.85546875" style="125" bestFit="1" customWidth="1"/>
    <col min="15624" max="15631" width="10.140625" style="125" customWidth="1"/>
    <col min="15632" max="15638" width="6.7109375" style="125" customWidth="1"/>
    <col min="15639" max="15876" width="9.140625" style="125"/>
    <col min="15877" max="15877" width="3.85546875" style="125" customWidth="1"/>
    <col min="15878" max="15878" width="51.7109375" style="125" customWidth="1"/>
    <col min="15879" max="15879" width="14.85546875" style="125" bestFit="1" customWidth="1"/>
    <col min="15880" max="15887" width="10.140625" style="125" customWidth="1"/>
    <col min="15888" max="15894" width="6.7109375" style="125" customWidth="1"/>
    <col min="15895" max="16132" width="9.140625" style="125"/>
    <col min="16133" max="16133" width="3.85546875" style="125" customWidth="1"/>
    <col min="16134" max="16134" width="51.7109375" style="125" customWidth="1"/>
    <col min="16135" max="16135" width="14.85546875" style="125" bestFit="1" customWidth="1"/>
    <col min="16136" max="16143" width="10.140625" style="125" customWidth="1"/>
    <col min="16144" max="16150" width="6.7109375" style="125" customWidth="1"/>
    <col min="16151" max="16384" width="9.140625" style="125"/>
  </cols>
  <sheetData>
    <row r="1" spans="1:15" ht="15.75" x14ac:dyDescent="0.25">
      <c r="A1" s="117"/>
      <c r="B1" s="118" t="s">
        <v>104</v>
      </c>
      <c r="C1" s="119"/>
      <c r="D1" s="120"/>
      <c r="E1" s="121"/>
      <c r="F1" s="121"/>
      <c r="G1" s="121"/>
      <c r="H1" s="122" t="str">
        <f>'1 - 2022 (NL)'!H1</f>
        <v>NETHERLANDS</v>
      </c>
      <c r="I1" s="122"/>
      <c r="J1" s="122"/>
      <c r="K1" s="122"/>
      <c r="L1" s="122"/>
      <c r="M1" s="122"/>
      <c r="N1" s="123"/>
      <c r="O1" s="124"/>
    </row>
    <row r="2" spans="1:15" x14ac:dyDescent="0.2">
      <c r="A2" s="126"/>
      <c r="B2" s="127" t="s">
        <v>100</v>
      </c>
      <c r="C2" s="128"/>
      <c r="D2" s="129"/>
      <c r="E2" s="130"/>
      <c r="F2" s="130"/>
      <c r="G2" s="130"/>
      <c r="H2" s="131" t="str">
        <f>'1 - 2022 (NL)'!H2</f>
        <v>million EUR</v>
      </c>
      <c r="I2" s="131"/>
      <c r="J2" s="131"/>
      <c r="K2" s="131"/>
      <c r="L2" s="131"/>
      <c r="M2" s="131"/>
      <c r="N2" s="132"/>
      <c r="O2" s="133"/>
    </row>
    <row r="3" spans="1:15" x14ac:dyDescent="0.2">
      <c r="A3" s="126"/>
      <c r="B3" s="134" t="s">
        <v>86</v>
      </c>
      <c r="C3" s="135"/>
      <c r="D3" s="235" t="s">
        <v>101</v>
      </c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7"/>
    </row>
    <row r="4" spans="1:15" x14ac:dyDescent="0.2">
      <c r="A4" s="136"/>
      <c r="B4" s="137" t="s">
        <v>105</v>
      </c>
      <c r="C4" s="138" t="s">
        <v>70</v>
      </c>
      <c r="D4" s="139">
        <v>2010</v>
      </c>
      <c r="E4" s="139">
        <v>2011</v>
      </c>
      <c r="F4" s="139">
        <v>2012</v>
      </c>
      <c r="G4" s="139">
        <v>2013</v>
      </c>
      <c r="H4" s="139">
        <v>2014</v>
      </c>
      <c r="I4" s="139">
        <v>2015</v>
      </c>
      <c r="J4" s="139">
        <v>2016</v>
      </c>
      <c r="K4" s="139">
        <v>2017</v>
      </c>
      <c r="L4" s="139">
        <v>2018</v>
      </c>
      <c r="M4" s="139">
        <v>2019</v>
      </c>
      <c r="N4" s="139">
        <v>2020</v>
      </c>
      <c r="O4" s="139">
        <v>2021</v>
      </c>
    </row>
    <row r="5" spans="1:15" x14ac:dyDescent="0.2">
      <c r="A5" s="117"/>
      <c r="B5" s="140"/>
      <c r="C5" s="141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5" x14ac:dyDescent="0.2">
      <c r="A6" s="126"/>
      <c r="B6" s="143" t="s">
        <v>18</v>
      </c>
      <c r="C6" s="141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5" x14ac:dyDescent="0.2">
      <c r="A7" s="126">
        <v>1</v>
      </c>
      <c r="B7" s="64" t="s">
        <v>19</v>
      </c>
      <c r="C7" s="61" t="s">
        <v>0</v>
      </c>
      <c r="D7" s="144">
        <f>NotificationT1n-NotificationT1n_1</f>
        <v>0</v>
      </c>
      <c r="E7" s="144">
        <f t="shared" ref="D7:O11" si="0">NotificationT1n-NotificationT1n_1</f>
        <v>0</v>
      </c>
      <c r="F7" s="144">
        <f t="shared" si="0"/>
        <v>0</v>
      </c>
      <c r="G7" s="144">
        <f t="shared" si="0"/>
        <v>0</v>
      </c>
      <c r="H7" s="144">
        <f t="shared" si="0"/>
        <v>0</v>
      </c>
      <c r="I7" s="144">
        <f t="shared" si="0"/>
        <v>0</v>
      </c>
      <c r="J7" s="144">
        <f t="shared" si="0"/>
        <v>0</v>
      </c>
      <c r="K7" s="144">
        <f t="shared" si="0"/>
        <v>0</v>
      </c>
      <c r="L7" s="144">
        <f t="shared" si="0"/>
        <v>0</v>
      </c>
      <c r="M7" s="144">
        <f t="shared" si="0"/>
        <v>0</v>
      </c>
      <c r="N7" s="144">
        <f t="shared" si="0"/>
        <v>0</v>
      </c>
      <c r="O7" s="144">
        <f t="shared" si="0"/>
        <v>20351</v>
      </c>
    </row>
    <row r="8" spans="1:15" x14ac:dyDescent="0.2">
      <c r="A8" s="126">
        <v>2</v>
      </c>
      <c r="B8" s="64" t="s">
        <v>20</v>
      </c>
      <c r="C8" s="61" t="s">
        <v>1</v>
      </c>
      <c r="D8" s="144">
        <f t="shared" si="0"/>
        <v>0</v>
      </c>
      <c r="E8" s="144">
        <f t="shared" si="0"/>
        <v>0</v>
      </c>
      <c r="F8" s="144">
        <f t="shared" si="0"/>
        <v>0</v>
      </c>
      <c r="G8" s="144">
        <f t="shared" si="0"/>
        <v>0</v>
      </c>
      <c r="H8" s="144">
        <f t="shared" si="0"/>
        <v>0</v>
      </c>
      <c r="I8" s="144">
        <f t="shared" si="0"/>
        <v>0</v>
      </c>
      <c r="J8" s="144">
        <f t="shared" si="0"/>
        <v>0</v>
      </c>
      <c r="K8" s="144">
        <f t="shared" si="0"/>
        <v>0</v>
      </c>
      <c r="L8" s="144">
        <f t="shared" si="0"/>
        <v>0</v>
      </c>
      <c r="M8" s="144">
        <f t="shared" si="0"/>
        <v>0</v>
      </c>
      <c r="N8" s="144">
        <f t="shared" si="0"/>
        <v>0</v>
      </c>
      <c r="O8" s="144">
        <f t="shared" si="0"/>
        <v>8418</v>
      </c>
    </row>
    <row r="9" spans="1:15" x14ac:dyDescent="0.2">
      <c r="A9" s="126">
        <v>3</v>
      </c>
      <c r="B9" s="64" t="s">
        <v>21</v>
      </c>
      <c r="C9" s="61" t="s">
        <v>2</v>
      </c>
      <c r="D9" s="144">
        <f t="shared" si="0"/>
        <v>0</v>
      </c>
      <c r="E9" s="144">
        <f t="shared" si="0"/>
        <v>0</v>
      </c>
      <c r="F9" s="144">
        <f t="shared" si="0"/>
        <v>0</v>
      </c>
      <c r="G9" s="144">
        <f t="shared" si="0"/>
        <v>0</v>
      </c>
      <c r="H9" s="144">
        <f t="shared" si="0"/>
        <v>0</v>
      </c>
      <c r="I9" s="144">
        <f t="shared" si="0"/>
        <v>0</v>
      </c>
      <c r="J9" s="144">
        <f t="shared" si="0"/>
        <v>0</v>
      </c>
      <c r="K9" s="144">
        <f t="shared" si="0"/>
        <v>0</v>
      </c>
      <c r="L9" s="144">
        <f t="shared" si="0"/>
        <v>0</v>
      </c>
      <c r="M9" s="144">
        <f t="shared" si="0"/>
        <v>0</v>
      </c>
      <c r="N9" s="144">
        <f t="shared" si="0"/>
        <v>0</v>
      </c>
      <c r="O9" s="144">
        <f t="shared" si="0"/>
        <v>11933</v>
      </c>
    </row>
    <row r="10" spans="1:15" x14ac:dyDescent="0.2">
      <c r="A10" s="126">
        <v>4</v>
      </c>
      <c r="B10" s="64" t="s">
        <v>22</v>
      </c>
      <c r="C10" s="61" t="s">
        <v>3</v>
      </c>
      <c r="D10" s="144">
        <f t="shared" si="0"/>
        <v>0</v>
      </c>
      <c r="E10" s="144">
        <f t="shared" si="0"/>
        <v>0</v>
      </c>
      <c r="F10" s="144">
        <f t="shared" si="0"/>
        <v>0</v>
      </c>
      <c r="G10" s="144">
        <f t="shared" si="0"/>
        <v>0</v>
      </c>
      <c r="H10" s="144">
        <f t="shared" si="0"/>
        <v>0</v>
      </c>
      <c r="I10" s="144">
        <f t="shared" si="0"/>
        <v>0</v>
      </c>
      <c r="J10" s="144">
        <f t="shared" si="0"/>
        <v>0</v>
      </c>
      <c r="K10" s="144">
        <f t="shared" si="0"/>
        <v>0</v>
      </c>
      <c r="L10" s="144">
        <f t="shared" si="0"/>
        <v>0</v>
      </c>
      <c r="M10" s="144">
        <f t="shared" si="0"/>
        <v>0</v>
      </c>
      <c r="N10" s="144">
        <f t="shared" si="0"/>
        <v>0</v>
      </c>
      <c r="O10" s="144">
        <f t="shared" si="0"/>
        <v>599</v>
      </c>
    </row>
    <row r="11" spans="1:15" x14ac:dyDescent="0.2">
      <c r="A11" s="126">
        <v>5</v>
      </c>
      <c r="B11" s="62" t="s">
        <v>23</v>
      </c>
      <c r="C11" s="61" t="s">
        <v>4</v>
      </c>
      <c r="D11" s="144">
        <f t="shared" si="0"/>
        <v>0</v>
      </c>
      <c r="E11" s="144">
        <f t="shared" si="0"/>
        <v>0</v>
      </c>
      <c r="F11" s="144">
        <f t="shared" si="0"/>
        <v>0</v>
      </c>
      <c r="G11" s="144">
        <f t="shared" si="0"/>
        <v>0</v>
      </c>
      <c r="H11" s="144">
        <f t="shared" si="0"/>
        <v>0</v>
      </c>
      <c r="I11" s="144">
        <f t="shared" si="0"/>
        <v>0</v>
      </c>
      <c r="J11" s="144">
        <f t="shared" si="0"/>
        <v>0</v>
      </c>
      <c r="K11" s="144">
        <f t="shared" si="0"/>
        <v>0</v>
      </c>
      <c r="L11" s="144">
        <f t="shared" si="0"/>
        <v>0</v>
      </c>
      <c r="M11" s="144">
        <f t="shared" si="0"/>
        <v>0</v>
      </c>
      <c r="N11" s="144">
        <f t="shared" si="0"/>
        <v>0</v>
      </c>
      <c r="O11" s="144">
        <f t="shared" si="0"/>
        <v>-1699</v>
      </c>
    </row>
    <row r="12" spans="1:15" x14ac:dyDescent="0.2">
      <c r="A12" s="136"/>
      <c r="B12" s="145"/>
      <c r="C12" s="146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</row>
    <row r="13" spans="1:15" x14ac:dyDescent="0.2">
      <c r="A13" s="117"/>
      <c r="B13" s="148" t="s">
        <v>24</v>
      </c>
      <c r="C13" s="149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</row>
    <row r="14" spans="1:15" x14ac:dyDescent="0.2">
      <c r="A14" s="126">
        <v>6</v>
      </c>
      <c r="B14" s="62" t="s">
        <v>25</v>
      </c>
      <c r="C14" s="61" t="s">
        <v>5</v>
      </c>
      <c r="D14" s="144">
        <f t="shared" ref="D14:O23" si="1">NotificationT1n-NotificationT1n_1</f>
        <v>0</v>
      </c>
      <c r="E14" s="144">
        <f t="shared" si="1"/>
        <v>0</v>
      </c>
      <c r="F14" s="144">
        <f t="shared" si="1"/>
        <v>0</v>
      </c>
      <c r="G14" s="144">
        <f t="shared" si="1"/>
        <v>0</v>
      </c>
      <c r="H14" s="144">
        <f t="shared" si="1"/>
        <v>0</v>
      </c>
      <c r="I14" s="144">
        <f t="shared" si="1"/>
        <v>0</v>
      </c>
      <c r="J14" s="144">
        <f t="shared" si="1"/>
        <v>0</v>
      </c>
      <c r="K14" s="144">
        <f t="shared" si="1"/>
        <v>0</v>
      </c>
      <c r="L14" s="144">
        <f t="shared" si="1"/>
        <v>0</v>
      </c>
      <c r="M14" s="144">
        <f t="shared" si="1"/>
        <v>0</v>
      </c>
      <c r="N14" s="144">
        <f t="shared" si="1"/>
        <v>0</v>
      </c>
      <c r="O14" s="144">
        <f t="shared" si="1"/>
        <v>375</v>
      </c>
    </row>
    <row r="15" spans="1:15" x14ac:dyDescent="0.2">
      <c r="A15" s="126">
        <v>7</v>
      </c>
      <c r="B15" s="141" t="s">
        <v>26</v>
      </c>
      <c r="C15" s="61" t="s">
        <v>5</v>
      </c>
      <c r="D15" s="144">
        <f t="shared" si="1"/>
        <v>0</v>
      </c>
      <c r="E15" s="144">
        <f t="shared" si="1"/>
        <v>0</v>
      </c>
      <c r="F15" s="144">
        <f t="shared" si="1"/>
        <v>0</v>
      </c>
      <c r="G15" s="144">
        <f t="shared" si="1"/>
        <v>0</v>
      </c>
      <c r="H15" s="144">
        <f t="shared" si="1"/>
        <v>0</v>
      </c>
      <c r="I15" s="144">
        <f t="shared" si="1"/>
        <v>0</v>
      </c>
      <c r="J15" s="144">
        <f t="shared" si="1"/>
        <v>0</v>
      </c>
      <c r="K15" s="144">
        <f t="shared" si="1"/>
        <v>0</v>
      </c>
      <c r="L15" s="144">
        <f t="shared" si="1"/>
        <v>0</v>
      </c>
      <c r="M15" s="144">
        <f t="shared" si="1"/>
        <v>0</v>
      </c>
      <c r="N15" s="144">
        <f t="shared" si="1"/>
        <v>0</v>
      </c>
      <c r="O15" s="144">
        <f t="shared" si="1"/>
        <v>1196</v>
      </c>
    </row>
    <row r="16" spans="1:15" x14ac:dyDescent="0.2">
      <c r="A16" s="126">
        <v>8</v>
      </c>
      <c r="B16" s="141" t="s">
        <v>27</v>
      </c>
      <c r="C16" s="61" t="s">
        <v>5</v>
      </c>
      <c r="D16" s="144">
        <f t="shared" si="1"/>
        <v>0</v>
      </c>
      <c r="E16" s="144">
        <f t="shared" si="1"/>
        <v>0</v>
      </c>
      <c r="F16" s="144">
        <f t="shared" si="1"/>
        <v>0</v>
      </c>
      <c r="G16" s="144">
        <f t="shared" si="1"/>
        <v>0</v>
      </c>
      <c r="H16" s="144">
        <f t="shared" si="1"/>
        <v>0</v>
      </c>
      <c r="I16" s="144">
        <f t="shared" si="1"/>
        <v>0</v>
      </c>
      <c r="J16" s="144">
        <f t="shared" si="1"/>
        <v>0</v>
      </c>
      <c r="K16" s="144">
        <f t="shared" si="1"/>
        <v>0</v>
      </c>
      <c r="L16" s="144">
        <f t="shared" si="1"/>
        <v>0</v>
      </c>
      <c r="M16" s="144">
        <f t="shared" si="1"/>
        <v>0</v>
      </c>
      <c r="N16" s="144">
        <f t="shared" si="1"/>
        <v>0</v>
      </c>
      <c r="O16" s="144">
        <f t="shared" si="1"/>
        <v>144</v>
      </c>
    </row>
    <row r="17" spans="1:15" x14ac:dyDescent="0.2">
      <c r="A17" s="126">
        <v>9</v>
      </c>
      <c r="B17" s="141" t="s">
        <v>28</v>
      </c>
      <c r="C17" s="61" t="s">
        <v>5</v>
      </c>
      <c r="D17" s="144">
        <f t="shared" si="1"/>
        <v>0</v>
      </c>
      <c r="E17" s="144">
        <f t="shared" si="1"/>
        <v>0</v>
      </c>
      <c r="F17" s="144">
        <f t="shared" si="1"/>
        <v>0</v>
      </c>
      <c r="G17" s="144">
        <f t="shared" si="1"/>
        <v>0</v>
      </c>
      <c r="H17" s="144">
        <f t="shared" si="1"/>
        <v>0</v>
      </c>
      <c r="I17" s="144">
        <f t="shared" si="1"/>
        <v>0</v>
      </c>
      <c r="J17" s="144">
        <f t="shared" si="1"/>
        <v>0</v>
      </c>
      <c r="K17" s="144">
        <f t="shared" si="1"/>
        <v>0</v>
      </c>
      <c r="L17" s="144">
        <f t="shared" si="1"/>
        <v>0</v>
      </c>
      <c r="M17" s="144">
        <f t="shared" si="1"/>
        <v>0</v>
      </c>
      <c r="N17" s="144">
        <f t="shared" si="1"/>
        <v>0</v>
      </c>
      <c r="O17" s="144">
        <f t="shared" si="1"/>
        <v>-965</v>
      </c>
    </row>
    <row r="18" spans="1:15" x14ac:dyDescent="0.2">
      <c r="A18" s="126">
        <v>10</v>
      </c>
      <c r="B18" s="62" t="s">
        <v>29</v>
      </c>
      <c r="C18" s="61" t="s">
        <v>6</v>
      </c>
      <c r="D18" s="144">
        <f t="shared" si="1"/>
        <v>0</v>
      </c>
      <c r="E18" s="144">
        <f t="shared" si="1"/>
        <v>0</v>
      </c>
      <c r="F18" s="144">
        <f t="shared" si="1"/>
        <v>0</v>
      </c>
      <c r="G18" s="144">
        <f t="shared" si="1"/>
        <v>0</v>
      </c>
      <c r="H18" s="144">
        <f t="shared" si="1"/>
        <v>0</v>
      </c>
      <c r="I18" s="144">
        <f t="shared" si="1"/>
        <v>0</v>
      </c>
      <c r="J18" s="144">
        <f t="shared" si="1"/>
        <v>0</v>
      </c>
      <c r="K18" s="144">
        <f t="shared" si="1"/>
        <v>0</v>
      </c>
      <c r="L18" s="144">
        <f t="shared" si="1"/>
        <v>0</v>
      </c>
      <c r="M18" s="144">
        <f t="shared" si="1"/>
        <v>0</v>
      </c>
      <c r="N18" s="144">
        <f t="shared" si="1"/>
        <v>0</v>
      </c>
      <c r="O18" s="144">
        <f t="shared" si="1"/>
        <v>3739</v>
      </c>
    </row>
    <row r="19" spans="1:15" x14ac:dyDescent="0.2">
      <c r="A19" s="126">
        <v>11</v>
      </c>
      <c r="B19" s="141" t="s">
        <v>71</v>
      </c>
      <c r="C19" s="150" t="s">
        <v>72</v>
      </c>
      <c r="D19" s="144">
        <f t="shared" si="1"/>
        <v>0</v>
      </c>
      <c r="E19" s="144">
        <f t="shared" si="1"/>
        <v>0</v>
      </c>
      <c r="F19" s="144">
        <f t="shared" si="1"/>
        <v>0</v>
      </c>
      <c r="G19" s="144">
        <f t="shared" si="1"/>
        <v>0</v>
      </c>
      <c r="H19" s="144">
        <f t="shared" si="1"/>
        <v>0</v>
      </c>
      <c r="I19" s="144">
        <f t="shared" si="1"/>
        <v>0</v>
      </c>
      <c r="J19" s="144">
        <f t="shared" si="1"/>
        <v>0</v>
      </c>
      <c r="K19" s="144">
        <f t="shared" si="1"/>
        <v>0</v>
      </c>
      <c r="L19" s="144">
        <f t="shared" si="1"/>
        <v>0</v>
      </c>
      <c r="M19" s="144">
        <f t="shared" si="1"/>
        <v>0</v>
      </c>
      <c r="N19" s="144">
        <f t="shared" si="1"/>
        <v>0</v>
      </c>
      <c r="O19" s="144">
        <f t="shared" si="1"/>
        <v>-208</v>
      </c>
    </row>
    <row r="20" spans="1:15" x14ac:dyDescent="0.2">
      <c r="A20" s="126">
        <v>12</v>
      </c>
      <c r="B20" s="141" t="s">
        <v>73</v>
      </c>
      <c r="C20" s="61" t="s">
        <v>7</v>
      </c>
      <c r="D20" s="144">
        <f t="shared" si="1"/>
        <v>0</v>
      </c>
      <c r="E20" s="144">
        <f t="shared" si="1"/>
        <v>0</v>
      </c>
      <c r="F20" s="144">
        <f t="shared" si="1"/>
        <v>0</v>
      </c>
      <c r="G20" s="144">
        <f t="shared" si="1"/>
        <v>0</v>
      </c>
      <c r="H20" s="144">
        <f t="shared" si="1"/>
        <v>0</v>
      </c>
      <c r="I20" s="144">
        <f t="shared" si="1"/>
        <v>0</v>
      </c>
      <c r="J20" s="144">
        <f t="shared" si="1"/>
        <v>0</v>
      </c>
      <c r="K20" s="144">
        <f t="shared" si="1"/>
        <v>0</v>
      </c>
      <c r="L20" s="144">
        <f t="shared" si="1"/>
        <v>0</v>
      </c>
      <c r="M20" s="144">
        <f t="shared" si="1"/>
        <v>0</v>
      </c>
      <c r="N20" s="144">
        <f t="shared" si="1"/>
        <v>0</v>
      </c>
      <c r="O20" s="144">
        <f t="shared" si="1"/>
        <v>3686</v>
      </c>
    </row>
    <row r="21" spans="1:15" x14ac:dyDescent="0.2">
      <c r="A21" s="126">
        <v>13</v>
      </c>
      <c r="B21" s="151" t="s">
        <v>74</v>
      </c>
      <c r="C21" s="61" t="s">
        <v>16</v>
      </c>
      <c r="D21" s="144">
        <f t="shared" si="1"/>
        <v>0</v>
      </c>
      <c r="E21" s="144">
        <f t="shared" si="1"/>
        <v>0</v>
      </c>
      <c r="F21" s="144">
        <f t="shared" si="1"/>
        <v>0</v>
      </c>
      <c r="G21" s="144">
        <f t="shared" si="1"/>
        <v>0</v>
      </c>
      <c r="H21" s="144">
        <f t="shared" si="1"/>
        <v>0</v>
      </c>
      <c r="I21" s="144">
        <f t="shared" si="1"/>
        <v>0</v>
      </c>
      <c r="J21" s="144">
        <f t="shared" si="1"/>
        <v>0</v>
      </c>
      <c r="K21" s="144">
        <f t="shared" si="1"/>
        <v>0</v>
      </c>
      <c r="L21" s="144">
        <f t="shared" si="1"/>
        <v>0</v>
      </c>
      <c r="M21" s="144">
        <f t="shared" si="1"/>
        <v>0</v>
      </c>
      <c r="N21" s="144">
        <f t="shared" si="1"/>
        <v>0</v>
      </c>
      <c r="O21" s="144">
        <f t="shared" si="1"/>
        <v>261</v>
      </c>
    </row>
    <row r="22" spans="1:15" x14ac:dyDescent="0.2">
      <c r="A22" s="126">
        <v>14</v>
      </c>
      <c r="B22" s="62" t="s">
        <v>30</v>
      </c>
      <c r="C22" s="61" t="s">
        <v>8</v>
      </c>
      <c r="D22" s="144">
        <f t="shared" si="1"/>
        <v>0</v>
      </c>
      <c r="E22" s="144">
        <f t="shared" si="1"/>
        <v>0</v>
      </c>
      <c r="F22" s="144">
        <f t="shared" si="1"/>
        <v>0</v>
      </c>
      <c r="G22" s="144">
        <f t="shared" si="1"/>
        <v>0</v>
      </c>
      <c r="H22" s="144">
        <f t="shared" si="1"/>
        <v>0</v>
      </c>
      <c r="I22" s="144">
        <f t="shared" si="1"/>
        <v>0</v>
      </c>
      <c r="J22" s="144">
        <f t="shared" si="1"/>
        <v>0</v>
      </c>
      <c r="K22" s="144">
        <f t="shared" si="1"/>
        <v>0</v>
      </c>
      <c r="L22" s="144">
        <f t="shared" si="1"/>
        <v>0</v>
      </c>
      <c r="M22" s="144">
        <f t="shared" si="1"/>
        <v>0</v>
      </c>
      <c r="N22" s="144">
        <f t="shared" si="1"/>
        <v>0</v>
      </c>
      <c r="O22" s="144">
        <f t="shared" si="1"/>
        <v>21605</v>
      </c>
    </row>
    <row r="23" spans="1:15" x14ac:dyDescent="0.2">
      <c r="A23" s="126">
        <v>15</v>
      </c>
      <c r="B23" s="62" t="s">
        <v>31</v>
      </c>
      <c r="C23" s="61" t="s">
        <v>9</v>
      </c>
      <c r="D23" s="144">
        <f t="shared" si="1"/>
        <v>0</v>
      </c>
      <c r="E23" s="144">
        <f t="shared" si="1"/>
        <v>0</v>
      </c>
      <c r="F23" s="144">
        <f t="shared" si="1"/>
        <v>0</v>
      </c>
      <c r="G23" s="144">
        <f t="shared" si="1"/>
        <v>0</v>
      </c>
      <c r="H23" s="144">
        <f t="shared" si="1"/>
        <v>0</v>
      </c>
      <c r="I23" s="144">
        <f t="shared" si="1"/>
        <v>0</v>
      </c>
      <c r="J23" s="144">
        <f t="shared" si="1"/>
        <v>0</v>
      </c>
      <c r="K23" s="144">
        <f t="shared" si="1"/>
        <v>0</v>
      </c>
      <c r="L23" s="144">
        <f t="shared" si="1"/>
        <v>0</v>
      </c>
      <c r="M23" s="144">
        <f t="shared" si="1"/>
        <v>0</v>
      </c>
      <c r="N23" s="144">
        <f t="shared" si="1"/>
        <v>0</v>
      </c>
      <c r="O23" s="144">
        <f t="shared" si="1"/>
        <v>11488</v>
      </c>
    </row>
    <row r="24" spans="1:15" x14ac:dyDescent="0.2">
      <c r="A24" s="136"/>
      <c r="B24" s="145"/>
      <c r="C24" s="146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</row>
    <row r="25" spans="1:15" x14ac:dyDescent="0.2">
      <c r="A25" s="117"/>
      <c r="B25" s="148" t="s">
        <v>32</v>
      </c>
      <c r="C25" s="149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</row>
    <row r="26" spans="1:15" x14ac:dyDescent="0.2">
      <c r="A26" s="126">
        <v>16</v>
      </c>
      <c r="B26" s="62" t="s">
        <v>33</v>
      </c>
      <c r="C26" s="61" t="s">
        <v>10</v>
      </c>
      <c r="D26" s="144">
        <f t="shared" ref="D26:O29" si="2">NotificationT1n-NotificationT1n_1</f>
        <v>0</v>
      </c>
      <c r="E26" s="144">
        <f t="shared" si="2"/>
        <v>0</v>
      </c>
      <c r="F26" s="144">
        <f t="shared" si="2"/>
        <v>0</v>
      </c>
      <c r="G26" s="144">
        <f t="shared" si="2"/>
        <v>0</v>
      </c>
      <c r="H26" s="144">
        <f t="shared" si="2"/>
        <v>0</v>
      </c>
      <c r="I26" s="144">
        <f t="shared" si="2"/>
        <v>0</v>
      </c>
      <c r="J26" s="144">
        <f t="shared" si="2"/>
        <v>0</v>
      </c>
      <c r="K26" s="144">
        <f t="shared" si="2"/>
        <v>0</v>
      </c>
      <c r="L26" s="144">
        <f t="shared" si="2"/>
        <v>0</v>
      </c>
      <c r="M26" s="144">
        <f t="shared" si="2"/>
        <v>0</v>
      </c>
      <c r="N26" s="144">
        <f t="shared" si="2"/>
        <v>0</v>
      </c>
      <c r="O26" s="144">
        <f t="shared" si="2"/>
        <v>-418</v>
      </c>
    </row>
    <row r="27" spans="1:15" x14ac:dyDescent="0.2">
      <c r="A27" s="126">
        <v>17</v>
      </c>
      <c r="B27" s="62" t="s">
        <v>34</v>
      </c>
      <c r="C27" s="61" t="s">
        <v>11</v>
      </c>
      <c r="D27" s="144">
        <f t="shared" si="2"/>
        <v>0</v>
      </c>
      <c r="E27" s="144">
        <f t="shared" si="2"/>
        <v>0</v>
      </c>
      <c r="F27" s="144">
        <f t="shared" si="2"/>
        <v>0</v>
      </c>
      <c r="G27" s="144">
        <f t="shared" si="2"/>
        <v>0</v>
      </c>
      <c r="H27" s="144">
        <f t="shared" si="2"/>
        <v>0</v>
      </c>
      <c r="I27" s="144">
        <f t="shared" si="2"/>
        <v>0</v>
      </c>
      <c r="J27" s="144">
        <f t="shared" si="2"/>
        <v>0</v>
      </c>
      <c r="K27" s="144">
        <f t="shared" si="2"/>
        <v>0</v>
      </c>
      <c r="L27" s="144">
        <f t="shared" si="2"/>
        <v>0</v>
      </c>
      <c r="M27" s="144">
        <f t="shared" si="2"/>
        <v>0</v>
      </c>
      <c r="N27" s="144">
        <f t="shared" si="2"/>
        <v>0</v>
      </c>
      <c r="O27" s="144">
        <f t="shared" si="2"/>
        <v>15018</v>
      </c>
    </row>
    <row r="28" spans="1:15" x14ac:dyDescent="0.2">
      <c r="A28" s="126">
        <v>18</v>
      </c>
      <c r="B28" s="62" t="s">
        <v>35</v>
      </c>
      <c r="C28" s="61" t="s">
        <v>12</v>
      </c>
      <c r="D28" s="144">
        <f t="shared" si="2"/>
        <v>0</v>
      </c>
      <c r="E28" s="144">
        <f t="shared" si="2"/>
        <v>0</v>
      </c>
      <c r="F28" s="144">
        <f t="shared" si="2"/>
        <v>0</v>
      </c>
      <c r="G28" s="144">
        <f t="shared" si="2"/>
        <v>0</v>
      </c>
      <c r="H28" s="144">
        <f t="shared" si="2"/>
        <v>0</v>
      </c>
      <c r="I28" s="144">
        <f t="shared" si="2"/>
        <v>0</v>
      </c>
      <c r="J28" s="144">
        <f t="shared" si="2"/>
        <v>0</v>
      </c>
      <c r="K28" s="144">
        <f t="shared" si="2"/>
        <v>0</v>
      </c>
      <c r="L28" s="144">
        <f t="shared" si="2"/>
        <v>0</v>
      </c>
      <c r="M28" s="144">
        <f t="shared" si="2"/>
        <v>0</v>
      </c>
      <c r="N28" s="144">
        <f t="shared" si="2"/>
        <v>0</v>
      </c>
      <c r="O28" s="144">
        <f t="shared" si="2"/>
        <v>749</v>
      </c>
    </row>
    <row r="29" spans="1:15" x14ac:dyDescent="0.2">
      <c r="A29" s="126">
        <v>19</v>
      </c>
      <c r="B29" s="62" t="s">
        <v>36</v>
      </c>
      <c r="C29" s="61" t="s">
        <v>13</v>
      </c>
      <c r="D29" s="144">
        <f t="shared" si="2"/>
        <v>0</v>
      </c>
      <c r="E29" s="144">
        <f t="shared" si="2"/>
        <v>0</v>
      </c>
      <c r="F29" s="144">
        <f t="shared" si="2"/>
        <v>0</v>
      </c>
      <c r="G29" s="144">
        <f t="shared" si="2"/>
        <v>0</v>
      </c>
      <c r="H29" s="144">
        <f t="shared" si="2"/>
        <v>0</v>
      </c>
      <c r="I29" s="144">
        <f t="shared" si="2"/>
        <v>0</v>
      </c>
      <c r="J29" s="144">
        <f t="shared" si="2"/>
        <v>0</v>
      </c>
      <c r="K29" s="144">
        <f t="shared" si="2"/>
        <v>0</v>
      </c>
      <c r="L29" s="144">
        <f t="shared" si="2"/>
        <v>0</v>
      </c>
      <c r="M29" s="144">
        <f t="shared" si="2"/>
        <v>0</v>
      </c>
      <c r="N29" s="144">
        <f t="shared" si="2"/>
        <v>0</v>
      </c>
      <c r="O29" s="144">
        <f t="shared" si="2"/>
        <v>1118</v>
      </c>
    </row>
    <row r="30" spans="1:15" x14ac:dyDescent="0.2">
      <c r="A30" s="136"/>
      <c r="B30" s="145"/>
      <c r="C30" s="146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</row>
    <row r="31" spans="1:15" x14ac:dyDescent="0.2">
      <c r="A31" s="68">
        <v>20</v>
      </c>
      <c r="B31" s="152" t="s">
        <v>75</v>
      </c>
      <c r="C31" s="153" t="s">
        <v>14</v>
      </c>
      <c r="D31" s="214">
        <f t="shared" ref="D31:O31" si="3">NotificationT1n-NotificationT1n_1</f>
        <v>0</v>
      </c>
      <c r="E31" s="214">
        <f t="shared" si="3"/>
        <v>0</v>
      </c>
      <c r="F31" s="214">
        <f t="shared" si="3"/>
        <v>0</v>
      </c>
      <c r="G31" s="214">
        <f t="shared" si="3"/>
        <v>0</v>
      </c>
      <c r="H31" s="214">
        <f t="shared" si="3"/>
        <v>0</v>
      </c>
      <c r="I31" s="214">
        <f t="shared" si="3"/>
        <v>0</v>
      </c>
      <c r="J31" s="214">
        <f t="shared" si="3"/>
        <v>0</v>
      </c>
      <c r="K31" s="214">
        <f t="shared" si="3"/>
        <v>0</v>
      </c>
      <c r="L31" s="214">
        <f t="shared" si="3"/>
        <v>0</v>
      </c>
      <c r="M31" s="214">
        <f t="shared" si="3"/>
        <v>0</v>
      </c>
      <c r="N31" s="214">
        <f t="shared" si="3"/>
        <v>0</v>
      </c>
      <c r="O31" s="214">
        <f t="shared" si="3"/>
        <v>14231</v>
      </c>
    </row>
    <row r="32" spans="1:15" x14ac:dyDescent="0.2">
      <c r="A32" s="117"/>
      <c r="B32" s="154"/>
      <c r="C32" s="149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</row>
    <row r="33" spans="1:15" x14ac:dyDescent="0.2">
      <c r="A33" s="126">
        <v>21</v>
      </c>
      <c r="B33" s="60" t="s">
        <v>37</v>
      </c>
      <c r="C33" s="61" t="s">
        <v>10</v>
      </c>
      <c r="D33" s="144">
        <f t="shared" ref="D33:O38" si="4">NotificationT1n-NotificationT1n_1</f>
        <v>0</v>
      </c>
      <c r="E33" s="144">
        <f t="shared" si="4"/>
        <v>0</v>
      </c>
      <c r="F33" s="144">
        <f t="shared" si="4"/>
        <v>0</v>
      </c>
      <c r="G33" s="144">
        <f t="shared" si="4"/>
        <v>0</v>
      </c>
      <c r="H33" s="144">
        <f t="shared" si="4"/>
        <v>0</v>
      </c>
      <c r="I33" s="144">
        <f t="shared" si="4"/>
        <v>0</v>
      </c>
      <c r="J33" s="144">
        <f t="shared" si="4"/>
        <v>0</v>
      </c>
      <c r="K33" s="144">
        <f t="shared" si="4"/>
        <v>0</v>
      </c>
      <c r="L33" s="144">
        <f t="shared" si="4"/>
        <v>0</v>
      </c>
      <c r="M33" s="144">
        <f t="shared" si="4"/>
        <v>0</v>
      </c>
      <c r="N33" s="144">
        <f t="shared" si="4"/>
        <v>0</v>
      </c>
      <c r="O33" s="144">
        <f t="shared" si="4"/>
        <v>-58</v>
      </c>
    </row>
    <row r="34" spans="1:15" x14ac:dyDescent="0.2">
      <c r="A34" s="126">
        <v>22</v>
      </c>
      <c r="B34" s="62" t="s">
        <v>38</v>
      </c>
      <c r="C34" s="61" t="s">
        <v>10</v>
      </c>
      <c r="D34" s="144">
        <f t="shared" si="4"/>
        <v>0</v>
      </c>
      <c r="E34" s="144">
        <f t="shared" si="4"/>
        <v>0</v>
      </c>
      <c r="F34" s="144">
        <f t="shared" si="4"/>
        <v>0</v>
      </c>
      <c r="G34" s="144">
        <f t="shared" si="4"/>
        <v>0</v>
      </c>
      <c r="H34" s="144">
        <f t="shared" si="4"/>
        <v>0</v>
      </c>
      <c r="I34" s="144">
        <f t="shared" si="4"/>
        <v>0</v>
      </c>
      <c r="J34" s="144">
        <f t="shared" si="4"/>
        <v>0</v>
      </c>
      <c r="K34" s="144">
        <f t="shared" si="4"/>
        <v>0</v>
      </c>
      <c r="L34" s="144">
        <f t="shared" si="4"/>
        <v>0</v>
      </c>
      <c r="M34" s="144">
        <f t="shared" si="4"/>
        <v>0</v>
      </c>
      <c r="N34" s="144">
        <f t="shared" si="4"/>
        <v>0</v>
      </c>
      <c r="O34" s="144">
        <f t="shared" si="4"/>
        <v>141</v>
      </c>
    </row>
    <row r="35" spans="1:15" x14ac:dyDescent="0.2">
      <c r="A35" s="126">
        <v>23</v>
      </c>
      <c r="B35" s="62" t="s">
        <v>49</v>
      </c>
      <c r="C35" s="155" t="s">
        <v>12</v>
      </c>
      <c r="D35" s="144">
        <f t="shared" si="4"/>
        <v>0</v>
      </c>
      <c r="E35" s="144">
        <f t="shared" si="4"/>
        <v>0</v>
      </c>
      <c r="F35" s="144">
        <f t="shared" si="4"/>
        <v>0</v>
      </c>
      <c r="G35" s="144">
        <f t="shared" si="4"/>
        <v>0</v>
      </c>
      <c r="H35" s="144">
        <f t="shared" si="4"/>
        <v>0</v>
      </c>
      <c r="I35" s="144">
        <f t="shared" si="4"/>
        <v>0</v>
      </c>
      <c r="J35" s="144">
        <f t="shared" si="4"/>
        <v>0</v>
      </c>
      <c r="K35" s="144">
        <f t="shared" si="4"/>
        <v>0</v>
      </c>
      <c r="L35" s="144">
        <f t="shared" si="4"/>
        <v>0</v>
      </c>
      <c r="M35" s="144">
        <f t="shared" si="4"/>
        <v>0</v>
      </c>
      <c r="N35" s="144">
        <f t="shared" si="4"/>
        <v>0</v>
      </c>
      <c r="O35" s="144">
        <f t="shared" si="4"/>
        <v>72</v>
      </c>
    </row>
    <row r="36" spans="1:15" x14ac:dyDescent="0.2">
      <c r="A36" s="126">
        <v>24</v>
      </c>
      <c r="B36" s="62" t="s">
        <v>50</v>
      </c>
      <c r="C36" s="155" t="s">
        <v>13</v>
      </c>
      <c r="D36" s="144">
        <f t="shared" si="4"/>
        <v>0</v>
      </c>
      <c r="E36" s="144">
        <f t="shared" si="4"/>
        <v>0</v>
      </c>
      <c r="F36" s="144">
        <f t="shared" si="4"/>
        <v>0</v>
      </c>
      <c r="G36" s="144">
        <f t="shared" si="4"/>
        <v>0</v>
      </c>
      <c r="H36" s="144">
        <f t="shared" si="4"/>
        <v>0</v>
      </c>
      <c r="I36" s="144">
        <f t="shared" si="4"/>
        <v>0</v>
      </c>
      <c r="J36" s="144">
        <f t="shared" si="4"/>
        <v>0</v>
      </c>
      <c r="K36" s="144">
        <f t="shared" si="4"/>
        <v>0</v>
      </c>
      <c r="L36" s="144">
        <f t="shared" si="4"/>
        <v>0</v>
      </c>
      <c r="M36" s="144">
        <f t="shared" si="4"/>
        <v>0</v>
      </c>
      <c r="N36" s="144">
        <f t="shared" si="4"/>
        <v>0</v>
      </c>
      <c r="O36" s="144">
        <f t="shared" si="4"/>
        <v>38</v>
      </c>
    </row>
    <row r="37" spans="1:15" x14ac:dyDescent="0.2">
      <c r="A37" s="126">
        <v>25</v>
      </c>
      <c r="B37" s="64" t="s">
        <v>39</v>
      </c>
      <c r="C37" s="61" t="s">
        <v>15</v>
      </c>
      <c r="D37" s="144">
        <f t="shared" si="4"/>
        <v>0</v>
      </c>
      <c r="E37" s="144">
        <f t="shared" si="4"/>
        <v>0</v>
      </c>
      <c r="F37" s="144">
        <f t="shared" si="4"/>
        <v>0</v>
      </c>
      <c r="G37" s="144">
        <f t="shared" si="4"/>
        <v>0</v>
      </c>
      <c r="H37" s="144">
        <f t="shared" si="4"/>
        <v>0</v>
      </c>
      <c r="I37" s="144">
        <f t="shared" si="4"/>
        <v>0</v>
      </c>
      <c r="J37" s="144">
        <f t="shared" si="4"/>
        <v>0</v>
      </c>
      <c r="K37" s="144">
        <f t="shared" si="4"/>
        <v>0</v>
      </c>
      <c r="L37" s="144">
        <f t="shared" si="4"/>
        <v>0</v>
      </c>
      <c r="M37" s="144">
        <f t="shared" si="4"/>
        <v>0</v>
      </c>
      <c r="N37" s="144">
        <f t="shared" si="4"/>
        <v>0</v>
      </c>
      <c r="O37" s="144">
        <f t="shared" si="4"/>
        <v>14075</v>
      </c>
    </row>
    <row r="38" spans="1:15" x14ac:dyDescent="0.2">
      <c r="A38" s="126">
        <v>26</v>
      </c>
      <c r="B38" s="64" t="s">
        <v>40</v>
      </c>
      <c r="C38" s="61" t="s">
        <v>15</v>
      </c>
      <c r="D38" s="144">
        <f t="shared" si="4"/>
        <v>0</v>
      </c>
      <c r="E38" s="144">
        <f t="shared" si="4"/>
        <v>0</v>
      </c>
      <c r="F38" s="144">
        <f t="shared" si="4"/>
        <v>0</v>
      </c>
      <c r="G38" s="144">
        <f t="shared" si="4"/>
        <v>0</v>
      </c>
      <c r="H38" s="144">
        <f t="shared" si="4"/>
        <v>0</v>
      </c>
      <c r="I38" s="144">
        <f t="shared" si="4"/>
        <v>0</v>
      </c>
      <c r="J38" s="144">
        <f t="shared" si="4"/>
        <v>0</v>
      </c>
      <c r="K38" s="144">
        <f t="shared" si="4"/>
        <v>0</v>
      </c>
      <c r="L38" s="144">
        <f t="shared" si="4"/>
        <v>0</v>
      </c>
      <c r="M38" s="144">
        <f t="shared" si="4"/>
        <v>0</v>
      </c>
      <c r="N38" s="144">
        <f t="shared" si="4"/>
        <v>0</v>
      </c>
      <c r="O38" s="144">
        <f t="shared" si="4"/>
        <v>-19274</v>
      </c>
    </row>
    <row r="39" spans="1:15" s="159" customFormat="1" ht="11.25" x14ac:dyDescent="0.2">
      <c r="A39" s="126"/>
      <c r="B39" s="156"/>
      <c r="C39" s="157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</row>
    <row r="40" spans="1:15" s="159" customFormat="1" ht="11.25" x14ac:dyDescent="0.2">
      <c r="A40" s="68">
        <v>27</v>
      </c>
      <c r="B40" s="69" t="s">
        <v>76</v>
      </c>
      <c r="C40" s="153" t="s">
        <v>17</v>
      </c>
      <c r="D40" s="214">
        <f t="shared" ref="D40:O40" si="5">NotificationT1n-NotificationT1n_1</f>
        <v>0</v>
      </c>
      <c r="E40" s="214">
        <f t="shared" si="5"/>
        <v>0</v>
      </c>
      <c r="F40" s="214">
        <f t="shared" si="5"/>
        <v>0</v>
      </c>
      <c r="G40" s="214">
        <f t="shared" si="5"/>
        <v>0</v>
      </c>
      <c r="H40" s="214">
        <f t="shared" si="5"/>
        <v>0</v>
      </c>
      <c r="I40" s="214">
        <f t="shared" si="5"/>
        <v>0</v>
      </c>
      <c r="J40" s="214">
        <f t="shared" si="5"/>
        <v>0</v>
      </c>
      <c r="K40" s="214">
        <f t="shared" si="5"/>
        <v>0</v>
      </c>
      <c r="L40" s="214">
        <f t="shared" si="5"/>
        <v>0</v>
      </c>
      <c r="M40" s="214">
        <f t="shared" si="5"/>
        <v>0</v>
      </c>
      <c r="N40" s="214">
        <f t="shared" si="5"/>
        <v>0</v>
      </c>
      <c r="O40" s="214">
        <f t="shared" si="5"/>
        <v>47347</v>
      </c>
    </row>
    <row r="41" spans="1:15" s="159" customFormat="1" ht="11.25" x14ac:dyDescent="0.2">
      <c r="A41" s="126"/>
      <c r="B41" s="156"/>
      <c r="C41" s="157"/>
      <c r="D41" s="221"/>
      <c r="E41" s="221"/>
      <c r="F41" s="221"/>
      <c r="G41" s="221"/>
      <c r="H41" s="144"/>
      <c r="I41" s="144"/>
      <c r="J41" s="144"/>
      <c r="K41" s="144"/>
      <c r="L41" s="144"/>
      <c r="M41" s="144"/>
      <c r="N41" s="144"/>
      <c r="O41" s="144"/>
    </row>
    <row r="42" spans="1:15" s="159" customFormat="1" ht="11.25" x14ac:dyDescent="0.2">
      <c r="A42" s="126">
        <v>28</v>
      </c>
      <c r="B42" s="161" t="s">
        <v>77</v>
      </c>
      <c r="C42" s="162"/>
      <c r="D42" s="144">
        <f>NotificationT1n-NotificationT1n_1</f>
        <v>0</v>
      </c>
      <c r="E42" s="144">
        <f>NotificationT1n-NotificationT1n_1</f>
        <v>0</v>
      </c>
      <c r="F42" s="144">
        <f>NotificationT1n-NotificationT1n_1</f>
        <v>0</v>
      </c>
      <c r="G42" s="144">
        <f>NotificationT1n-NotificationT1n_1</f>
        <v>0</v>
      </c>
      <c r="H42" s="222"/>
      <c r="I42" s="144"/>
      <c r="J42" s="144"/>
      <c r="K42" s="144"/>
      <c r="L42" s="144"/>
      <c r="M42" s="144"/>
      <c r="N42" s="144"/>
      <c r="O42" s="144"/>
    </row>
    <row r="43" spans="1:15" s="159" customFormat="1" ht="11.25" x14ac:dyDescent="0.2">
      <c r="A43" s="126"/>
      <c r="B43" s="163" t="s">
        <v>78</v>
      </c>
      <c r="C43" s="141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</row>
    <row r="44" spans="1:15" s="159" customFormat="1" ht="11.25" x14ac:dyDescent="0.2">
      <c r="A44" s="126"/>
      <c r="B44" s="164"/>
      <c r="C44" s="156"/>
      <c r="D44" s="158"/>
      <c r="E44" s="158"/>
      <c r="F44" s="158"/>
      <c r="G44" s="158"/>
      <c r="H44" s="144"/>
      <c r="I44" s="144"/>
      <c r="J44" s="144"/>
      <c r="K44" s="144"/>
      <c r="L44" s="144"/>
      <c r="M44" s="144"/>
      <c r="N44" s="144"/>
      <c r="O44" s="144"/>
    </row>
    <row r="45" spans="1:15" s="159" customFormat="1" ht="11.25" x14ac:dyDescent="0.2">
      <c r="A45" s="68">
        <v>29</v>
      </c>
      <c r="B45" s="69" t="s">
        <v>41</v>
      </c>
      <c r="C45" s="153" t="s">
        <v>17</v>
      </c>
      <c r="D45" s="144">
        <f>NotificationT1n-NotificationT1n_1</f>
        <v>0</v>
      </c>
      <c r="E45" s="144">
        <f>NotificationT1n-NotificationT1n_1</f>
        <v>0</v>
      </c>
      <c r="F45" s="144">
        <f>NotificationT1n-NotificationT1n_1</f>
        <v>0</v>
      </c>
      <c r="G45" s="144">
        <f>NotificationT1n-NotificationT1n_1</f>
        <v>0</v>
      </c>
      <c r="H45" s="144"/>
      <c r="I45" s="144"/>
      <c r="J45" s="144"/>
      <c r="K45" s="144"/>
      <c r="L45" s="144"/>
      <c r="M45" s="144"/>
      <c r="N45" s="144"/>
      <c r="O45" s="144"/>
    </row>
    <row r="46" spans="1:15" ht="14.25" customHeight="1" x14ac:dyDescent="0.2">
      <c r="A46" s="165"/>
      <c r="B46" s="165"/>
    </row>
    <row r="47" spans="1:15" x14ac:dyDescent="0.2">
      <c r="A47" s="2"/>
      <c r="B47" s="7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">
      <c r="A48" s="77"/>
      <c r="B48" s="76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77"/>
      <c r="B49" s="76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78"/>
      <c r="B50" s="76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78"/>
      <c r="B51" s="76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77"/>
      <c r="B52" s="76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77"/>
      <c r="B53" s="76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79"/>
      <c r="B54" s="80"/>
      <c r="C54" s="80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</row>
    <row r="55" spans="1:15" x14ac:dyDescent="0.2">
      <c r="A55" s="79"/>
      <c r="B55" s="80"/>
      <c r="C55" s="80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</row>
    <row r="56" spans="1:15" x14ac:dyDescent="0.2">
      <c r="A56" s="15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</row>
    <row r="57" spans="1:15" x14ac:dyDescent="0.2">
      <c r="A57" s="15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</row>
    <row r="58" spans="1:15" x14ac:dyDescent="0.2">
      <c r="A58" s="15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</row>
    <row r="59" spans="1:15" x14ac:dyDescent="0.2">
      <c r="A59" s="168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</row>
    <row r="60" spans="1:15" x14ac:dyDescent="0.2">
      <c r="A60" s="168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</row>
    <row r="61" spans="1:15" x14ac:dyDescent="0.2">
      <c r="A61" s="15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</row>
    <row r="62" spans="1:15" x14ac:dyDescent="0.2">
      <c r="A62" s="168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</row>
  </sheetData>
  <sheetProtection algorithmName="SHA-512" hashValue="ipxXEZuU5iVOQDbR5uRwtwLSunuQ5L97siQ/1BCRxQqOZMUMOCDy2SUR80KMvMBeh9S4+EciWd0h3M1LLCcKKw==" saltValue="5bJsmWntf7OyQXV70f4UAA==" spinCount="100000" sheet="1" objects="1" scenarios="1"/>
  <mergeCells count="1">
    <mergeCell ref="D3:O3"/>
  </mergeCells>
  <printOptions horizontalCentered="1" verticalCentered="1"/>
  <pageMargins left="0.19685039370078741" right="0.19685039370078741" top="0.86614173228346458" bottom="0" header="0" footer="0"/>
  <pageSetup paperSize="9" scale="76" orientation="landscape" r:id="rId1"/>
  <headerFooter alignWithMargins="0"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Normal="100" zoomScaleSheetLayoutView="100" workbookViewId="0">
      <selection activeCell="F59" sqref="F59"/>
    </sheetView>
  </sheetViews>
  <sheetFormatPr defaultRowHeight="12.75" x14ac:dyDescent="0.2"/>
  <cols>
    <col min="1" max="1" width="69.7109375" style="125" customWidth="1"/>
    <col min="2" max="5" width="10.140625" style="125" customWidth="1"/>
    <col min="6" max="13" width="6.7109375" style="125" customWidth="1"/>
    <col min="14" max="256" width="9.140625" style="125"/>
    <col min="257" max="257" width="69.7109375" style="125" customWidth="1"/>
    <col min="258" max="261" width="10.140625" style="125" customWidth="1"/>
    <col min="262" max="269" width="6.7109375" style="125" customWidth="1"/>
    <col min="270" max="512" width="9.140625" style="125"/>
    <col min="513" max="513" width="69.7109375" style="125" customWidth="1"/>
    <col min="514" max="517" width="10.140625" style="125" customWidth="1"/>
    <col min="518" max="525" width="6.7109375" style="125" customWidth="1"/>
    <col min="526" max="768" width="9.140625" style="125"/>
    <col min="769" max="769" width="69.7109375" style="125" customWidth="1"/>
    <col min="770" max="773" width="10.140625" style="125" customWidth="1"/>
    <col min="774" max="781" width="6.7109375" style="125" customWidth="1"/>
    <col min="782" max="1024" width="9.140625" style="125"/>
    <col min="1025" max="1025" width="69.7109375" style="125" customWidth="1"/>
    <col min="1026" max="1029" width="10.140625" style="125" customWidth="1"/>
    <col min="1030" max="1037" width="6.7109375" style="125" customWidth="1"/>
    <col min="1038" max="1280" width="9.140625" style="125"/>
    <col min="1281" max="1281" width="69.7109375" style="125" customWidth="1"/>
    <col min="1282" max="1285" width="10.140625" style="125" customWidth="1"/>
    <col min="1286" max="1293" width="6.7109375" style="125" customWidth="1"/>
    <col min="1294" max="1536" width="9.140625" style="125"/>
    <col min="1537" max="1537" width="69.7109375" style="125" customWidth="1"/>
    <col min="1538" max="1541" width="10.140625" style="125" customWidth="1"/>
    <col min="1542" max="1549" width="6.7109375" style="125" customWidth="1"/>
    <col min="1550" max="1792" width="9.140625" style="125"/>
    <col min="1793" max="1793" width="69.7109375" style="125" customWidth="1"/>
    <col min="1794" max="1797" width="10.140625" style="125" customWidth="1"/>
    <col min="1798" max="1805" width="6.7109375" style="125" customWidth="1"/>
    <col min="1806" max="2048" width="9.140625" style="125"/>
    <col min="2049" max="2049" width="69.7109375" style="125" customWidth="1"/>
    <col min="2050" max="2053" width="10.140625" style="125" customWidth="1"/>
    <col min="2054" max="2061" width="6.7109375" style="125" customWidth="1"/>
    <col min="2062" max="2304" width="9.140625" style="125"/>
    <col min="2305" max="2305" width="69.7109375" style="125" customWidth="1"/>
    <col min="2306" max="2309" width="10.140625" style="125" customWidth="1"/>
    <col min="2310" max="2317" width="6.7109375" style="125" customWidth="1"/>
    <col min="2318" max="2560" width="9.140625" style="125"/>
    <col min="2561" max="2561" width="69.7109375" style="125" customWidth="1"/>
    <col min="2562" max="2565" width="10.140625" style="125" customWidth="1"/>
    <col min="2566" max="2573" width="6.7109375" style="125" customWidth="1"/>
    <col min="2574" max="2816" width="9.140625" style="125"/>
    <col min="2817" max="2817" width="69.7109375" style="125" customWidth="1"/>
    <col min="2818" max="2821" width="10.140625" style="125" customWidth="1"/>
    <col min="2822" max="2829" width="6.7109375" style="125" customWidth="1"/>
    <col min="2830" max="3072" width="9.140625" style="125"/>
    <col min="3073" max="3073" width="69.7109375" style="125" customWidth="1"/>
    <col min="3074" max="3077" width="10.140625" style="125" customWidth="1"/>
    <col min="3078" max="3085" width="6.7109375" style="125" customWidth="1"/>
    <col min="3086" max="3328" width="9.140625" style="125"/>
    <col min="3329" max="3329" width="69.7109375" style="125" customWidth="1"/>
    <col min="3330" max="3333" width="10.140625" style="125" customWidth="1"/>
    <col min="3334" max="3341" width="6.7109375" style="125" customWidth="1"/>
    <col min="3342" max="3584" width="9.140625" style="125"/>
    <col min="3585" max="3585" width="69.7109375" style="125" customWidth="1"/>
    <col min="3586" max="3589" width="10.140625" style="125" customWidth="1"/>
    <col min="3590" max="3597" width="6.7109375" style="125" customWidth="1"/>
    <col min="3598" max="3840" width="9.140625" style="125"/>
    <col min="3841" max="3841" width="69.7109375" style="125" customWidth="1"/>
    <col min="3842" max="3845" width="10.140625" style="125" customWidth="1"/>
    <col min="3846" max="3853" width="6.7109375" style="125" customWidth="1"/>
    <col min="3854" max="4096" width="9.140625" style="125"/>
    <col min="4097" max="4097" width="69.7109375" style="125" customWidth="1"/>
    <col min="4098" max="4101" width="10.140625" style="125" customWidth="1"/>
    <col min="4102" max="4109" width="6.7109375" style="125" customWidth="1"/>
    <col min="4110" max="4352" width="9.140625" style="125"/>
    <col min="4353" max="4353" width="69.7109375" style="125" customWidth="1"/>
    <col min="4354" max="4357" width="10.140625" style="125" customWidth="1"/>
    <col min="4358" max="4365" width="6.7109375" style="125" customWidth="1"/>
    <col min="4366" max="4608" width="9.140625" style="125"/>
    <col min="4609" max="4609" width="69.7109375" style="125" customWidth="1"/>
    <col min="4610" max="4613" width="10.140625" style="125" customWidth="1"/>
    <col min="4614" max="4621" width="6.7109375" style="125" customWidth="1"/>
    <col min="4622" max="4864" width="9.140625" style="125"/>
    <col min="4865" max="4865" width="69.7109375" style="125" customWidth="1"/>
    <col min="4866" max="4869" width="10.140625" style="125" customWidth="1"/>
    <col min="4870" max="4877" width="6.7109375" style="125" customWidth="1"/>
    <col min="4878" max="5120" width="9.140625" style="125"/>
    <col min="5121" max="5121" width="69.7109375" style="125" customWidth="1"/>
    <col min="5122" max="5125" width="10.140625" style="125" customWidth="1"/>
    <col min="5126" max="5133" width="6.7109375" style="125" customWidth="1"/>
    <col min="5134" max="5376" width="9.140625" style="125"/>
    <col min="5377" max="5377" width="69.7109375" style="125" customWidth="1"/>
    <col min="5378" max="5381" width="10.140625" style="125" customWidth="1"/>
    <col min="5382" max="5389" width="6.7109375" style="125" customWidth="1"/>
    <col min="5390" max="5632" width="9.140625" style="125"/>
    <col min="5633" max="5633" width="69.7109375" style="125" customWidth="1"/>
    <col min="5634" max="5637" width="10.140625" style="125" customWidth="1"/>
    <col min="5638" max="5645" width="6.7109375" style="125" customWidth="1"/>
    <col min="5646" max="5888" width="9.140625" style="125"/>
    <col min="5889" max="5889" width="69.7109375" style="125" customWidth="1"/>
    <col min="5890" max="5893" width="10.140625" style="125" customWidth="1"/>
    <col min="5894" max="5901" width="6.7109375" style="125" customWidth="1"/>
    <col min="5902" max="6144" width="9.140625" style="125"/>
    <col min="6145" max="6145" width="69.7109375" style="125" customWidth="1"/>
    <col min="6146" max="6149" width="10.140625" style="125" customWidth="1"/>
    <col min="6150" max="6157" width="6.7109375" style="125" customWidth="1"/>
    <col min="6158" max="6400" width="9.140625" style="125"/>
    <col min="6401" max="6401" width="69.7109375" style="125" customWidth="1"/>
    <col min="6402" max="6405" width="10.140625" style="125" customWidth="1"/>
    <col min="6406" max="6413" width="6.7109375" style="125" customWidth="1"/>
    <col min="6414" max="6656" width="9.140625" style="125"/>
    <col min="6657" max="6657" width="69.7109375" style="125" customWidth="1"/>
    <col min="6658" max="6661" width="10.140625" style="125" customWidth="1"/>
    <col min="6662" max="6669" width="6.7109375" style="125" customWidth="1"/>
    <col min="6670" max="6912" width="9.140625" style="125"/>
    <col min="6913" max="6913" width="69.7109375" style="125" customWidth="1"/>
    <col min="6914" max="6917" width="10.140625" style="125" customWidth="1"/>
    <col min="6918" max="6925" width="6.7109375" style="125" customWidth="1"/>
    <col min="6926" max="7168" width="9.140625" style="125"/>
    <col min="7169" max="7169" width="69.7109375" style="125" customWidth="1"/>
    <col min="7170" max="7173" width="10.140625" style="125" customWidth="1"/>
    <col min="7174" max="7181" width="6.7109375" style="125" customWidth="1"/>
    <col min="7182" max="7424" width="9.140625" style="125"/>
    <col min="7425" max="7425" width="69.7109375" style="125" customWidth="1"/>
    <col min="7426" max="7429" width="10.140625" style="125" customWidth="1"/>
    <col min="7430" max="7437" width="6.7109375" style="125" customWidth="1"/>
    <col min="7438" max="7680" width="9.140625" style="125"/>
    <col min="7681" max="7681" width="69.7109375" style="125" customWidth="1"/>
    <col min="7682" max="7685" width="10.140625" style="125" customWidth="1"/>
    <col min="7686" max="7693" width="6.7109375" style="125" customWidth="1"/>
    <col min="7694" max="7936" width="9.140625" style="125"/>
    <col min="7937" max="7937" width="69.7109375" style="125" customWidth="1"/>
    <col min="7938" max="7941" width="10.140625" style="125" customWidth="1"/>
    <col min="7942" max="7949" width="6.7109375" style="125" customWidth="1"/>
    <col min="7950" max="8192" width="9.140625" style="125"/>
    <col min="8193" max="8193" width="69.7109375" style="125" customWidth="1"/>
    <col min="8194" max="8197" width="10.140625" style="125" customWidth="1"/>
    <col min="8198" max="8205" width="6.7109375" style="125" customWidth="1"/>
    <col min="8206" max="8448" width="9.140625" style="125"/>
    <col min="8449" max="8449" width="69.7109375" style="125" customWidth="1"/>
    <col min="8450" max="8453" width="10.140625" style="125" customWidth="1"/>
    <col min="8454" max="8461" width="6.7109375" style="125" customWidth="1"/>
    <col min="8462" max="8704" width="9.140625" style="125"/>
    <col min="8705" max="8705" width="69.7109375" style="125" customWidth="1"/>
    <col min="8706" max="8709" width="10.140625" style="125" customWidth="1"/>
    <col min="8710" max="8717" width="6.7109375" style="125" customWidth="1"/>
    <col min="8718" max="8960" width="9.140625" style="125"/>
    <col min="8961" max="8961" width="69.7109375" style="125" customWidth="1"/>
    <col min="8962" max="8965" width="10.140625" style="125" customWidth="1"/>
    <col min="8966" max="8973" width="6.7109375" style="125" customWidth="1"/>
    <col min="8974" max="9216" width="9.140625" style="125"/>
    <col min="9217" max="9217" width="69.7109375" style="125" customWidth="1"/>
    <col min="9218" max="9221" width="10.140625" style="125" customWidth="1"/>
    <col min="9222" max="9229" width="6.7109375" style="125" customWidth="1"/>
    <col min="9230" max="9472" width="9.140625" style="125"/>
    <col min="9473" max="9473" width="69.7109375" style="125" customWidth="1"/>
    <col min="9474" max="9477" width="10.140625" style="125" customWidth="1"/>
    <col min="9478" max="9485" width="6.7109375" style="125" customWidth="1"/>
    <col min="9486" max="9728" width="9.140625" style="125"/>
    <col min="9729" max="9729" width="69.7109375" style="125" customWidth="1"/>
    <col min="9730" max="9733" width="10.140625" style="125" customWidth="1"/>
    <col min="9734" max="9741" width="6.7109375" style="125" customWidth="1"/>
    <col min="9742" max="9984" width="9.140625" style="125"/>
    <col min="9985" max="9985" width="69.7109375" style="125" customWidth="1"/>
    <col min="9986" max="9989" width="10.140625" style="125" customWidth="1"/>
    <col min="9990" max="9997" width="6.7109375" style="125" customWidth="1"/>
    <col min="9998" max="10240" width="9.140625" style="125"/>
    <col min="10241" max="10241" width="69.7109375" style="125" customWidth="1"/>
    <col min="10242" max="10245" width="10.140625" style="125" customWidth="1"/>
    <col min="10246" max="10253" width="6.7109375" style="125" customWidth="1"/>
    <col min="10254" max="10496" width="9.140625" style="125"/>
    <col min="10497" max="10497" width="69.7109375" style="125" customWidth="1"/>
    <col min="10498" max="10501" width="10.140625" style="125" customWidth="1"/>
    <col min="10502" max="10509" width="6.7109375" style="125" customWidth="1"/>
    <col min="10510" max="10752" width="9.140625" style="125"/>
    <col min="10753" max="10753" width="69.7109375" style="125" customWidth="1"/>
    <col min="10754" max="10757" width="10.140625" style="125" customWidth="1"/>
    <col min="10758" max="10765" width="6.7109375" style="125" customWidth="1"/>
    <col min="10766" max="11008" width="9.140625" style="125"/>
    <col min="11009" max="11009" width="69.7109375" style="125" customWidth="1"/>
    <col min="11010" max="11013" width="10.140625" style="125" customWidth="1"/>
    <col min="11014" max="11021" width="6.7109375" style="125" customWidth="1"/>
    <col min="11022" max="11264" width="9.140625" style="125"/>
    <col min="11265" max="11265" width="69.7109375" style="125" customWidth="1"/>
    <col min="11266" max="11269" width="10.140625" style="125" customWidth="1"/>
    <col min="11270" max="11277" width="6.7109375" style="125" customWidth="1"/>
    <col min="11278" max="11520" width="9.140625" style="125"/>
    <col min="11521" max="11521" width="69.7109375" style="125" customWidth="1"/>
    <col min="11522" max="11525" width="10.140625" style="125" customWidth="1"/>
    <col min="11526" max="11533" width="6.7109375" style="125" customWidth="1"/>
    <col min="11534" max="11776" width="9.140625" style="125"/>
    <col min="11777" max="11777" width="69.7109375" style="125" customWidth="1"/>
    <col min="11778" max="11781" width="10.140625" style="125" customWidth="1"/>
    <col min="11782" max="11789" width="6.7109375" style="125" customWidth="1"/>
    <col min="11790" max="12032" width="9.140625" style="125"/>
    <col min="12033" max="12033" width="69.7109375" style="125" customWidth="1"/>
    <col min="12034" max="12037" width="10.140625" style="125" customWidth="1"/>
    <col min="12038" max="12045" width="6.7109375" style="125" customWidth="1"/>
    <col min="12046" max="12288" width="9.140625" style="125"/>
    <col min="12289" max="12289" width="69.7109375" style="125" customWidth="1"/>
    <col min="12290" max="12293" width="10.140625" style="125" customWidth="1"/>
    <col min="12294" max="12301" width="6.7109375" style="125" customWidth="1"/>
    <col min="12302" max="12544" width="9.140625" style="125"/>
    <col min="12545" max="12545" width="69.7109375" style="125" customWidth="1"/>
    <col min="12546" max="12549" width="10.140625" style="125" customWidth="1"/>
    <col min="12550" max="12557" width="6.7109375" style="125" customWidth="1"/>
    <col min="12558" max="12800" width="9.140625" style="125"/>
    <col min="12801" max="12801" width="69.7109375" style="125" customWidth="1"/>
    <col min="12802" max="12805" width="10.140625" style="125" customWidth="1"/>
    <col min="12806" max="12813" width="6.7109375" style="125" customWidth="1"/>
    <col min="12814" max="13056" width="9.140625" style="125"/>
    <col min="13057" max="13057" width="69.7109375" style="125" customWidth="1"/>
    <col min="13058" max="13061" width="10.140625" style="125" customWidth="1"/>
    <col min="13062" max="13069" width="6.7109375" style="125" customWidth="1"/>
    <col min="13070" max="13312" width="9.140625" style="125"/>
    <col min="13313" max="13313" width="69.7109375" style="125" customWidth="1"/>
    <col min="13314" max="13317" width="10.140625" style="125" customWidth="1"/>
    <col min="13318" max="13325" width="6.7109375" style="125" customWidth="1"/>
    <col min="13326" max="13568" width="9.140625" style="125"/>
    <col min="13569" max="13569" width="69.7109375" style="125" customWidth="1"/>
    <col min="13570" max="13573" width="10.140625" style="125" customWidth="1"/>
    <col min="13574" max="13581" width="6.7109375" style="125" customWidth="1"/>
    <col min="13582" max="13824" width="9.140625" style="125"/>
    <col min="13825" max="13825" width="69.7109375" style="125" customWidth="1"/>
    <col min="13826" max="13829" width="10.140625" style="125" customWidth="1"/>
    <col min="13830" max="13837" width="6.7109375" style="125" customWidth="1"/>
    <col min="13838" max="14080" width="9.140625" style="125"/>
    <col min="14081" max="14081" width="69.7109375" style="125" customWidth="1"/>
    <col min="14082" max="14085" width="10.140625" style="125" customWidth="1"/>
    <col min="14086" max="14093" width="6.7109375" style="125" customWidth="1"/>
    <col min="14094" max="14336" width="9.140625" style="125"/>
    <col min="14337" max="14337" width="69.7109375" style="125" customWidth="1"/>
    <col min="14338" max="14341" width="10.140625" style="125" customWidth="1"/>
    <col min="14342" max="14349" width="6.7109375" style="125" customWidth="1"/>
    <col min="14350" max="14592" width="9.140625" style="125"/>
    <col min="14593" max="14593" width="69.7109375" style="125" customWidth="1"/>
    <col min="14594" max="14597" width="10.140625" style="125" customWidth="1"/>
    <col min="14598" max="14605" width="6.7109375" style="125" customWidth="1"/>
    <col min="14606" max="14848" width="9.140625" style="125"/>
    <col min="14849" max="14849" width="69.7109375" style="125" customWidth="1"/>
    <col min="14850" max="14853" width="10.140625" style="125" customWidth="1"/>
    <col min="14854" max="14861" width="6.7109375" style="125" customWidth="1"/>
    <col min="14862" max="15104" width="9.140625" style="125"/>
    <col min="15105" max="15105" width="69.7109375" style="125" customWidth="1"/>
    <col min="15106" max="15109" width="10.140625" style="125" customWidth="1"/>
    <col min="15110" max="15117" width="6.7109375" style="125" customWidth="1"/>
    <col min="15118" max="15360" width="9.140625" style="125"/>
    <col min="15361" max="15361" width="69.7109375" style="125" customWidth="1"/>
    <col min="15362" max="15365" width="10.140625" style="125" customWidth="1"/>
    <col min="15366" max="15373" width="6.7109375" style="125" customWidth="1"/>
    <col min="15374" max="15616" width="9.140625" style="125"/>
    <col min="15617" max="15617" width="69.7109375" style="125" customWidth="1"/>
    <col min="15618" max="15621" width="10.140625" style="125" customWidth="1"/>
    <col min="15622" max="15629" width="6.7109375" style="125" customWidth="1"/>
    <col min="15630" max="15872" width="9.140625" style="125"/>
    <col min="15873" max="15873" width="69.7109375" style="125" customWidth="1"/>
    <col min="15874" max="15877" width="10.140625" style="125" customWidth="1"/>
    <col min="15878" max="15885" width="6.7109375" style="125" customWidth="1"/>
    <col min="15886" max="16128" width="9.140625" style="125"/>
    <col min="16129" max="16129" width="69.7109375" style="125" customWidth="1"/>
    <col min="16130" max="16133" width="10.140625" style="125" customWidth="1"/>
    <col min="16134" max="16141" width="6.7109375" style="125" customWidth="1"/>
    <col min="16142" max="16384" width="9.140625" style="125"/>
  </cols>
  <sheetData>
    <row r="1" spans="1:5" ht="15.75" customHeight="1" x14ac:dyDescent="0.25">
      <c r="A1" s="169" t="s">
        <v>104</v>
      </c>
      <c r="B1" s="120"/>
      <c r="C1" s="123"/>
      <c r="D1" s="122" t="str">
        <f>'R1 - 2023 (NL)'!H1</f>
        <v>NETHERLANDS</v>
      </c>
      <c r="E1" s="124"/>
    </row>
    <row r="2" spans="1:5" ht="14.25" customHeight="1" x14ac:dyDescent="0.2">
      <c r="A2" s="170" t="s">
        <v>102</v>
      </c>
      <c r="B2" s="129"/>
      <c r="C2" s="132"/>
      <c r="D2" s="131" t="str">
        <f>'R1 - 2023 (NL)'!H2</f>
        <v>million EUR</v>
      </c>
      <c r="E2" s="133"/>
    </row>
    <row r="3" spans="1:5" ht="12" customHeight="1" x14ac:dyDescent="0.2">
      <c r="A3" s="171" t="s">
        <v>80</v>
      </c>
      <c r="B3" s="235" t="s">
        <v>101</v>
      </c>
      <c r="C3" s="236"/>
      <c r="D3" s="236"/>
      <c r="E3" s="237"/>
    </row>
    <row r="4" spans="1:5" ht="12" customHeight="1" x14ac:dyDescent="0.2">
      <c r="A4" s="172" t="s">
        <v>105</v>
      </c>
      <c r="B4" s="218">
        <v>2010</v>
      </c>
      <c r="C4" s="218">
        <v>2011</v>
      </c>
      <c r="D4" s="218">
        <v>2012</v>
      </c>
      <c r="E4" s="218">
        <v>2013</v>
      </c>
    </row>
    <row r="5" spans="1:5" ht="22.5" x14ac:dyDescent="0.2">
      <c r="A5" s="215" t="s">
        <v>52</v>
      </c>
      <c r="B5" s="175">
        <f t="shared" ref="B5:E21" si="0">NotificationT2n-NotificationT2n_1</f>
        <v>0</v>
      </c>
      <c r="C5" s="175">
        <f t="shared" si="0"/>
        <v>0</v>
      </c>
      <c r="D5" s="175">
        <f t="shared" si="0"/>
        <v>0</v>
      </c>
      <c r="E5" s="175">
        <f t="shared" si="0"/>
        <v>0</v>
      </c>
    </row>
    <row r="6" spans="1:5" x14ac:dyDescent="0.2">
      <c r="A6" s="126" t="s">
        <v>53</v>
      </c>
      <c r="B6" s="160"/>
      <c r="C6" s="160"/>
      <c r="D6" s="160"/>
      <c r="E6" s="160"/>
    </row>
    <row r="7" spans="1:5" x14ac:dyDescent="0.2">
      <c r="A7" s="126"/>
      <c r="B7" s="160"/>
      <c r="C7" s="160"/>
      <c r="D7" s="160"/>
      <c r="E7" s="160"/>
    </row>
    <row r="8" spans="1:5" ht="11.45" customHeight="1" x14ac:dyDescent="0.2">
      <c r="A8" s="126" t="s">
        <v>54</v>
      </c>
      <c r="B8" s="160"/>
      <c r="C8" s="160"/>
      <c r="D8" s="160"/>
      <c r="E8" s="160"/>
    </row>
    <row r="9" spans="1:5" ht="11.45" customHeight="1" x14ac:dyDescent="0.2">
      <c r="A9" s="216" t="s">
        <v>55</v>
      </c>
      <c r="B9" s="160">
        <f t="shared" si="0"/>
        <v>0</v>
      </c>
      <c r="C9" s="160">
        <f t="shared" si="0"/>
        <v>0</v>
      </c>
      <c r="D9" s="160">
        <f t="shared" si="0"/>
        <v>0</v>
      </c>
      <c r="E9" s="160">
        <f t="shared" si="0"/>
        <v>0</v>
      </c>
    </row>
    <row r="10" spans="1:5" ht="11.45" customHeight="1" x14ac:dyDescent="0.2">
      <c r="A10" s="216" t="s">
        <v>56</v>
      </c>
      <c r="B10" s="160">
        <f t="shared" si="0"/>
        <v>0</v>
      </c>
      <c r="C10" s="160">
        <f t="shared" si="0"/>
        <v>0</v>
      </c>
      <c r="D10" s="160">
        <f t="shared" si="0"/>
        <v>0</v>
      </c>
      <c r="E10" s="160">
        <f t="shared" si="0"/>
        <v>0</v>
      </c>
    </row>
    <row r="11" spans="1:5" ht="11.45" customHeight="1" x14ac:dyDescent="0.2">
      <c r="A11" s="216" t="s">
        <v>83</v>
      </c>
      <c r="B11" s="160">
        <f t="shared" si="0"/>
        <v>0</v>
      </c>
      <c r="C11" s="160">
        <f t="shared" si="0"/>
        <v>0</v>
      </c>
      <c r="D11" s="160">
        <f t="shared" si="0"/>
        <v>0</v>
      </c>
      <c r="E11" s="160">
        <f t="shared" si="0"/>
        <v>0</v>
      </c>
    </row>
    <row r="12" spans="1:5" ht="11.45" customHeight="1" x14ac:dyDescent="0.2">
      <c r="A12" s="216" t="s">
        <v>57</v>
      </c>
      <c r="B12" s="160">
        <f t="shared" si="0"/>
        <v>0</v>
      </c>
      <c r="C12" s="160">
        <f t="shared" si="0"/>
        <v>0</v>
      </c>
      <c r="D12" s="160">
        <f t="shared" si="0"/>
        <v>0</v>
      </c>
      <c r="E12" s="160">
        <f t="shared" si="0"/>
        <v>0</v>
      </c>
    </row>
    <row r="13" spans="1:5" ht="11.45" customHeight="1" x14ac:dyDescent="0.2">
      <c r="A13" s="216" t="s">
        <v>58</v>
      </c>
      <c r="B13" s="160">
        <f t="shared" si="0"/>
        <v>0</v>
      </c>
      <c r="C13" s="160">
        <f t="shared" si="0"/>
        <v>0</v>
      </c>
      <c r="D13" s="160">
        <f t="shared" si="0"/>
        <v>0</v>
      </c>
      <c r="E13" s="160">
        <f t="shared" si="0"/>
        <v>0</v>
      </c>
    </row>
    <row r="14" spans="1:5" ht="11.45" customHeight="1" x14ac:dyDescent="0.2">
      <c r="A14" s="216" t="s">
        <v>59</v>
      </c>
      <c r="B14" s="160">
        <f t="shared" si="0"/>
        <v>0</v>
      </c>
      <c r="C14" s="160">
        <f t="shared" si="0"/>
        <v>0</v>
      </c>
      <c r="D14" s="160">
        <f t="shared" si="0"/>
        <v>0</v>
      </c>
      <c r="E14" s="160">
        <f t="shared" si="0"/>
        <v>0</v>
      </c>
    </row>
    <row r="15" spans="1:5" ht="11.45" customHeight="1" x14ac:dyDescent="0.2">
      <c r="A15" s="216" t="s">
        <v>60</v>
      </c>
      <c r="B15" s="160">
        <f t="shared" si="0"/>
        <v>0</v>
      </c>
      <c r="C15" s="160">
        <f t="shared" si="0"/>
        <v>0</v>
      </c>
      <c r="D15" s="160">
        <f t="shared" si="0"/>
        <v>0</v>
      </c>
      <c r="E15" s="160">
        <f t="shared" si="0"/>
        <v>0</v>
      </c>
    </row>
    <row r="16" spans="1:5" ht="11.45" customHeight="1" x14ac:dyDescent="0.2">
      <c r="A16" s="216" t="s">
        <v>61</v>
      </c>
      <c r="B16" s="160">
        <f t="shared" si="0"/>
        <v>0</v>
      </c>
      <c r="C16" s="160">
        <f t="shared" si="0"/>
        <v>0</v>
      </c>
      <c r="D16" s="160">
        <f t="shared" si="0"/>
        <v>0</v>
      </c>
      <c r="E16" s="160">
        <f t="shared" si="0"/>
        <v>0</v>
      </c>
    </row>
    <row r="17" spans="1:5" ht="11.45" customHeight="1" x14ac:dyDescent="0.2">
      <c r="A17" s="216" t="s">
        <v>62</v>
      </c>
      <c r="B17" s="160">
        <f t="shared" si="0"/>
        <v>0</v>
      </c>
      <c r="C17" s="160">
        <f t="shared" si="0"/>
        <v>0</v>
      </c>
      <c r="D17" s="160">
        <f t="shared" si="0"/>
        <v>0</v>
      </c>
      <c r="E17" s="160">
        <f t="shared" si="0"/>
        <v>0</v>
      </c>
    </row>
    <row r="18" spans="1:5" ht="11.45" customHeight="1" x14ac:dyDescent="0.2">
      <c r="A18" s="216" t="s">
        <v>63</v>
      </c>
      <c r="B18" s="160">
        <f t="shared" si="0"/>
        <v>0</v>
      </c>
      <c r="C18" s="160">
        <f t="shared" si="0"/>
        <v>0</v>
      </c>
      <c r="D18" s="160">
        <f t="shared" si="0"/>
        <v>0</v>
      </c>
      <c r="E18" s="160">
        <f t="shared" si="0"/>
        <v>0</v>
      </c>
    </row>
    <row r="19" spans="1:5" ht="11.45" customHeight="1" x14ac:dyDescent="0.2">
      <c r="A19" s="216" t="s">
        <v>64</v>
      </c>
      <c r="B19" s="160">
        <f t="shared" si="0"/>
        <v>0</v>
      </c>
      <c r="C19" s="160">
        <f t="shared" si="0"/>
        <v>0</v>
      </c>
      <c r="D19" s="160">
        <f t="shared" si="0"/>
        <v>0</v>
      </c>
      <c r="E19" s="160">
        <f t="shared" si="0"/>
        <v>0</v>
      </c>
    </row>
    <row r="20" spans="1:5" ht="11.45" customHeight="1" x14ac:dyDescent="0.2">
      <c r="A20" s="216" t="s">
        <v>65</v>
      </c>
      <c r="B20" s="160">
        <f t="shared" si="0"/>
        <v>0</v>
      </c>
      <c r="C20" s="160">
        <f t="shared" si="0"/>
        <v>0</v>
      </c>
      <c r="D20" s="160">
        <f t="shared" si="0"/>
        <v>0</v>
      </c>
      <c r="E20" s="160">
        <f t="shared" si="0"/>
        <v>0</v>
      </c>
    </row>
    <row r="21" spans="1:5" ht="11.45" customHeight="1" x14ac:dyDescent="0.2">
      <c r="A21" s="216" t="s">
        <v>66</v>
      </c>
      <c r="B21" s="160">
        <f t="shared" si="0"/>
        <v>0</v>
      </c>
      <c r="C21" s="160">
        <f t="shared" si="0"/>
        <v>0</v>
      </c>
      <c r="D21" s="160">
        <f t="shared" si="0"/>
        <v>0</v>
      </c>
      <c r="E21" s="160">
        <f t="shared" si="0"/>
        <v>0</v>
      </c>
    </row>
    <row r="22" spans="1:5" ht="11.45" customHeight="1" x14ac:dyDescent="0.2">
      <c r="A22" s="217"/>
      <c r="B22" s="147"/>
      <c r="C22" s="147"/>
      <c r="D22" s="147"/>
      <c r="E22" s="147"/>
    </row>
    <row r="23" spans="1:5" ht="13.5" customHeight="1" x14ac:dyDescent="0.2">
      <c r="A23" s="178" t="s">
        <v>67</v>
      </c>
      <c r="B23" s="179"/>
      <c r="C23" s="179"/>
      <c r="D23" s="179"/>
      <c r="E23" s="180"/>
    </row>
    <row r="24" spans="1:5" ht="12.75" customHeight="1" x14ac:dyDescent="0.2">
      <c r="A24" s="165"/>
    </row>
    <row r="25" spans="1:5" ht="10.5" customHeight="1" x14ac:dyDescent="0.2">
      <c r="A25" s="159"/>
    </row>
    <row r="26" spans="1:5" ht="9.75" customHeight="1" x14ac:dyDescent="0.2">
      <c r="A26" s="159"/>
    </row>
    <row r="27" spans="1:5" x14ac:dyDescent="0.2">
      <c r="A27" s="32"/>
      <c r="B27" s="1"/>
    </row>
    <row r="28" spans="1:5" x14ac:dyDescent="0.2">
      <c r="A28" s="3"/>
      <c r="B28" s="4"/>
      <c r="C28" s="4"/>
      <c r="D28" s="4"/>
      <c r="E28" s="4"/>
    </row>
    <row r="29" spans="1:5" x14ac:dyDescent="0.2">
      <c r="A29" s="157"/>
      <c r="B29" s="167"/>
      <c r="C29" s="167"/>
      <c r="D29" s="167"/>
      <c r="E29" s="167"/>
    </row>
  </sheetData>
  <sheetProtection algorithmName="SHA-512" hashValue="LR1iAN604M+49IUPonwscLrQLptiZlHfWU6EYkkNP3kMIBrFSqK/WIdb0ksRw6HSqn1TOs2GLir6kceFR3x79w==" saltValue="BYt55/No1nA81CkbYukTtA==" spinCount="100000" sheet="1" objects="1" scenarios="1"/>
  <mergeCells count="1">
    <mergeCell ref="B3:E3"/>
  </mergeCells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1 - 2023 (NL)</vt:lpstr>
      <vt:lpstr>2 - 2023 (NL)</vt:lpstr>
      <vt:lpstr>3 - 2023 (NL)</vt:lpstr>
      <vt:lpstr>1 - 2022 (NL)</vt:lpstr>
      <vt:lpstr>2 - 2022 (NL)</vt:lpstr>
      <vt:lpstr>R1 - 2023 (NL)</vt:lpstr>
      <vt:lpstr>R2 - 2023 (NL) </vt:lpstr>
      <vt:lpstr>'1 - 2022 (NL)'!Afdrukbereik</vt:lpstr>
      <vt:lpstr>'R2 - 2023 (NL) '!Afdrukbereik</vt:lpstr>
      <vt:lpstr>NotificationT1n</vt:lpstr>
      <vt:lpstr>NotificationT1n_1</vt:lpstr>
      <vt:lpstr>NotificationT2n</vt:lpstr>
      <vt:lpstr>NotificationT2n_1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Tomas.DUCHON@ec.europa.eu</dc:creator>
  <cp:lastModifiedBy>Bergen, D.A. van den (Dirk)</cp:lastModifiedBy>
  <cp:lastPrinted>2017-03-15T20:10:20Z</cp:lastPrinted>
  <dcterms:created xsi:type="dcterms:W3CDTF">2003-06-02T13:27:00Z</dcterms:created>
  <dcterms:modified xsi:type="dcterms:W3CDTF">2023-09-07T08:32:28Z</dcterms:modified>
</cp:coreProperties>
</file>