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 yWindow="-15" windowWidth="14520" windowHeight="11760" tabRatio="891"/>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'1.Aanschrijfbrief'!$A$1:$B$28</definedName>
    <definedName name="_xlnm.Print_Area" localSheetId="1">'2.Adressering'!$A$1:$A$38</definedName>
    <definedName name="_xlnm.Print_Area" localSheetId="2">'3.Toelichting'!$A$1:$D$220</definedName>
    <definedName name="_xlnm.Print_Area" localSheetId="3">'4.Informatie'!$A$1:$J$40</definedName>
    <definedName name="_xlnm.Print_Area" localSheetId="4">'5.Verdelingsmatrix lasten'!$A$1:$AL$163</definedName>
    <definedName name="_xlnm.Print_Area" localSheetId="5">'6.Verdelingsmatrix baten'!$A$1:$AN$161</definedName>
    <definedName name="_xlnm.Print_Area" localSheetId="6">'7.Balansstanden'!$B$1:$I$90</definedName>
    <definedName name="_xlnm.Print_Area" localSheetId="7">'8.Akkoordverklaring'!$A$1:$D$24</definedName>
    <definedName name="_xlnm.Print_Area" localSheetId="8">'9.Eindoordeel'!$A$1:$L$222</definedName>
    <definedName name="AS2DocOpenMode" hidden="1">"AS2DocumentEdit"</definedName>
    <definedName name="NLGEUR">2.20371</definedName>
    <definedName name="Z_3CCC5398_1193_4024_ABCD_59977630A5BF_.wvu.PrintArea" localSheetId="2" hidden="1">'3.Toelichting'!$A$1:$A$142</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'3.Toelichting'!$A$1:$A$142</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62913"/>
</workbook>
</file>

<file path=xl/calcChain.xml><?xml version="1.0" encoding="utf-8"?>
<calcChain xmlns="http://schemas.openxmlformats.org/spreadsheetml/2006/main">
  <c r="D176" i="12" l="1"/>
  <c r="E176" i="12" l="1"/>
  <c r="B13" i="11" l="1"/>
  <c r="AK158" i="8" l="1"/>
  <c r="AK145" i="8"/>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F144" i="12" s="1"/>
  <c r="H88" i="10"/>
  <c r="F88" i="10"/>
  <c r="K144" i="12" l="1"/>
  <c r="AN145" i="9"/>
  <c r="AF145" i="8"/>
  <c r="AE158" i="9"/>
  <c r="AE160" i="9" s="1"/>
  <c r="E218" i="12" s="1"/>
  <c r="AE145" i="8"/>
  <c r="F158" i="9"/>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I158" i="8"/>
  <c r="I160" i="8" s="1"/>
  <c r="G158" i="9"/>
  <c r="AK158" i="9"/>
  <c r="K158" i="8"/>
  <c r="K160" i="8" s="1"/>
  <c r="AI158" i="8"/>
  <c r="AI160" i="8" s="1"/>
  <c r="D164" i="12" s="1"/>
  <c r="D158" i="9"/>
  <c r="C145" i="8"/>
  <c r="D145" i="8"/>
  <c r="D158" i="8" s="1"/>
  <c r="D160" i="8" s="1"/>
  <c r="E145" i="8"/>
  <c r="E158" i="8" s="1"/>
  <c r="E160" i="8" s="1"/>
  <c r="K24" i="9"/>
  <c r="L127" i="9"/>
  <c r="L158" i="9" s="1"/>
  <c r="AK127" i="9"/>
  <c r="A1" i="9"/>
  <c r="K155" i="12"/>
  <c r="E16" i="12" s="1"/>
  <c r="AN89" i="9"/>
  <c r="AN61" i="9"/>
  <c r="AN45" i="9"/>
  <c r="D14" i="9"/>
  <c r="E14" i="9"/>
  <c r="F14" i="9"/>
  <c r="G14" i="9"/>
  <c r="H14" i="9"/>
  <c r="I14" i="9"/>
  <c r="I80" i="9" s="1"/>
  <c r="J14" i="9"/>
  <c r="K14" i="9"/>
  <c r="K80" i="9" s="1"/>
  <c r="L14" i="9"/>
  <c r="M14" i="9"/>
  <c r="N14" i="9"/>
  <c r="O14" i="9"/>
  <c r="O80" i="9" s="1"/>
  <c r="P14" i="9"/>
  <c r="Q14" i="9"/>
  <c r="Q80" i="9" s="1"/>
  <c r="R14" i="9"/>
  <c r="S14" i="9"/>
  <c r="S80" i="9" s="1"/>
  <c r="T14" i="9"/>
  <c r="U14" i="9"/>
  <c r="V14" i="9"/>
  <c r="W14" i="9"/>
  <c r="W80" i="9" s="1"/>
  <c r="X14" i="9"/>
  <c r="Y14" i="9"/>
  <c r="Y80" i="9" s="1"/>
  <c r="Z14" i="9"/>
  <c r="AA14" i="9"/>
  <c r="AA80" i="9" s="1"/>
  <c r="AB14" i="9"/>
  <c r="AC14" i="9"/>
  <c r="AD14" i="9"/>
  <c r="AE14" i="9"/>
  <c r="AE80" i="9" s="1"/>
  <c r="AF14" i="9"/>
  <c r="AG14" i="9"/>
  <c r="AG80" i="9" s="1"/>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AN50" i="9" s="1"/>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E80" i="9"/>
  <c r="M80" i="9"/>
  <c r="U80" i="9"/>
  <c r="AC80" i="9"/>
  <c r="AK80" i="9"/>
  <c r="D106" i="9"/>
  <c r="E106" i="9"/>
  <c r="F106" i="9"/>
  <c r="G106" i="9"/>
  <c r="H106" i="9"/>
  <c r="I106" i="9"/>
  <c r="J106" i="9"/>
  <c r="K106" i="9"/>
  <c r="K158" i="9" s="1"/>
  <c r="K160" i="9" s="1"/>
  <c r="L106" i="9"/>
  <c r="M106" i="9"/>
  <c r="N106" i="9"/>
  <c r="O106" i="9"/>
  <c r="P106" i="9"/>
  <c r="Q106" i="9"/>
  <c r="R106" i="9"/>
  <c r="S106" i="9"/>
  <c r="T106" i="9"/>
  <c r="U106" i="9"/>
  <c r="V106" i="9"/>
  <c r="W106" i="9"/>
  <c r="X106" i="9"/>
  <c r="Y106" i="9"/>
  <c r="Y158" i="9" s="1"/>
  <c r="Z106" i="9"/>
  <c r="AA106" i="9"/>
  <c r="AB106" i="9"/>
  <c r="AC106" i="9"/>
  <c r="AD106" i="9"/>
  <c r="AE106" i="9"/>
  <c r="AF106" i="9"/>
  <c r="AG106" i="9"/>
  <c r="AH106" i="9"/>
  <c r="AI106" i="9"/>
  <c r="AI158" i="9" s="1"/>
  <c r="AI160" i="9" s="1"/>
  <c r="E162" i="12" s="1"/>
  <c r="AJ106" i="9"/>
  <c r="AK106" i="9"/>
  <c r="AL106" i="9"/>
  <c r="AM106" i="9"/>
  <c r="D127" i="9"/>
  <c r="E127" i="9"/>
  <c r="F127" i="9"/>
  <c r="G127" i="9"/>
  <c r="H127" i="9"/>
  <c r="I127" i="9"/>
  <c r="J127" i="9"/>
  <c r="K127" i="9"/>
  <c r="M127" i="9"/>
  <c r="N127" i="9"/>
  <c r="O127" i="9"/>
  <c r="O158" i="9" s="1"/>
  <c r="P127" i="9"/>
  <c r="Q127" i="9"/>
  <c r="R127" i="9"/>
  <c r="S127" i="9"/>
  <c r="S158" i="9" s="1"/>
  <c r="T127" i="9"/>
  <c r="U127" i="9"/>
  <c r="V127" i="9"/>
  <c r="W127" i="9"/>
  <c r="X127" i="9"/>
  <c r="Y127" i="9"/>
  <c r="Z127" i="9"/>
  <c r="AA127" i="9"/>
  <c r="AA158" i="9" s="1"/>
  <c r="AA160" i="9" s="1"/>
  <c r="AB127" i="9"/>
  <c r="AC127" i="9"/>
  <c r="AD127" i="9"/>
  <c r="AE127" i="9"/>
  <c r="AF127" i="9"/>
  <c r="AG127" i="9"/>
  <c r="AG158" i="9" s="1"/>
  <c r="AH127" i="9"/>
  <c r="AI127" i="9"/>
  <c r="AJ127" i="9"/>
  <c r="AL127" i="9"/>
  <c r="AM127" i="9"/>
  <c r="D156" i="9"/>
  <c r="E156" i="9"/>
  <c r="F156" i="9"/>
  <c r="G156" i="9"/>
  <c r="H156" i="9"/>
  <c r="I156" i="9"/>
  <c r="J156" i="9"/>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E158" i="9"/>
  <c r="J158" i="9"/>
  <c r="AM158" i="9"/>
  <c r="C14" i="9"/>
  <c r="C24" i="9"/>
  <c r="C31" i="9"/>
  <c r="C40" i="9"/>
  <c r="C50" i="9"/>
  <c r="C57" i="9"/>
  <c r="C65" i="9"/>
  <c r="C71" i="9"/>
  <c r="C78" i="9"/>
  <c r="C80" i="9"/>
  <c r="C106" i="9"/>
  <c r="C127" i="9"/>
  <c r="C156" i="9"/>
  <c r="AL155"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D80" i="8"/>
  <c r="E80"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AG80" i="8"/>
  <c r="AH80" i="8"/>
  <c r="AI80" i="8"/>
  <c r="AJ80" i="8"/>
  <c r="AK80" i="8"/>
  <c r="D106" i="8"/>
  <c r="E106" i="8"/>
  <c r="F106" i="8"/>
  <c r="G106" i="8"/>
  <c r="H106" i="8"/>
  <c r="I106" i="8"/>
  <c r="J106" i="8"/>
  <c r="K106" i="8"/>
  <c r="L106" i="8"/>
  <c r="M106" i="8"/>
  <c r="N106" i="8"/>
  <c r="O106" i="8"/>
  <c r="P106" i="8"/>
  <c r="Q106" i="8"/>
  <c r="R106" i="8"/>
  <c r="S106" i="8"/>
  <c r="T106" i="8"/>
  <c r="U106" i="8"/>
  <c r="V106" i="8"/>
  <c r="W106" i="8"/>
  <c r="W158" i="8" s="1"/>
  <c r="W160" i="8" s="1"/>
  <c r="X106" i="8"/>
  <c r="Y106" i="8"/>
  <c r="Y158" i="8" s="1"/>
  <c r="Y160" i="8" s="1"/>
  <c r="Z106" i="8"/>
  <c r="AA106" i="8"/>
  <c r="AB106" i="8"/>
  <c r="AC106" i="8"/>
  <c r="AD106" i="8"/>
  <c r="AE106" i="8"/>
  <c r="AF106" i="8"/>
  <c r="AG106" i="8"/>
  <c r="AH106" i="8"/>
  <c r="AI106" i="8"/>
  <c r="AJ106" i="8"/>
  <c r="AK10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F158" i="8" s="1"/>
  <c r="AF160" i="8" s="1"/>
  <c r="AG156" i="8"/>
  <c r="AH156" i="8"/>
  <c r="AI156" i="8"/>
  <c r="AJ156" i="8"/>
  <c r="AK156" i="8"/>
  <c r="H158" i="8"/>
  <c r="L158" i="8"/>
  <c r="L160" i="8" s="1"/>
  <c r="P158" i="8"/>
  <c r="X158" i="8"/>
  <c r="X160" i="8" s="1"/>
  <c r="AB158" i="8"/>
  <c r="AJ158" i="8"/>
  <c r="AJ160" i="8" s="1"/>
  <c r="D165" i="12" s="1"/>
  <c r="H160" i="8"/>
  <c r="P160" i="8"/>
  <c r="AB160" i="8"/>
  <c r="F219" i="12"/>
  <c r="E22" i="12" s="1"/>
  <c r="F209" i="12"/>
  <c r="E21" i="12" s="1"/>
  <c r="F200" i="12"/>
  <c r="E20" i="12" s="1"/>
  <c r="F167" i="12"/>
  <c r="D156" i="12"/>
  <c r="D16" i="12" s="1"/>
  <c r="D27" i="12"/>
  <c r="F83"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AN156"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K126" i="12" s="1"/>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F96" i="12"/>
  <c r="H87" i="10"/>
  <c r="D208" i="12" s="1"/>
  <c r="E199" i="12"/>
  <c r="F87" i="10"/>
  <c r="D199" i="12" s="1"/>
  <c r="AN5" i="9"/>
  <c r="AL148" i="8"/>
  <c r="C14" i="8"/>
  <c r="B1" i="10"/>
  <c r="A1" i="8"/>
  <c r="E208" i="12"/>
  <c r="AN77" i="9"/>
  <c r="AN76" i="9"/>
  <c r="AN75" i="9"/>
  <c r="AN74" i="9"/>
  <c r="AN71" i="9"/>
  <c r="AN70" i="9"/>
  <c r="AN69" i="9"/>
  <c r="AN68" i="9"/>
  <c r="AN65" i="9"/>
  <c r="AN64" i="9"/>
  <c r="AN63" i="9"/>
  <c r="AN62" i="9"/>
  <c r="AN60" i="9"/>
  <c r="AN56" i="9"/>
  <c r="AN55" i="9"/>
  <c r="AN54" i="9"/>
  <c r="AN53" i="9"/>
  <c r="AN49" i="9"/>
  <c r="AN48" i="9"/>
  <c r="AN47" i="9"/>
  <c r="AN46" i="9"/>
  <c r="AN44" i="9"/>
  <c r="AN43" i="9"/>
  <c r="AN39" i="9"/>
  <c r="AN38" i="9"/>
  <c r="AN37" i="9"/>
  <c r="AN36" i="9"/>
  <c r="AN35" i="9"/>
  <c r="AN34" i="9"/>
  <c r="AN31" i="9"/>
  <c r="AN30" i="9"/>
  <c r="AN29" i="9"/>
  <c r="AN28" i="9"/>
  <c r="AN27" i="9"/>
  <c r="AN23" i="9"/>
  <c r="AN22" i="9"/>
  <c r="AN21" i="9"/>
  <c r="AN20" i="9"/>
  <c r="AN19" i="9"/>
  <c r="AN18" i="9"/>
  <c r="AN17" i="9"/>
  <c r="AN13" i="9"/>
  <c r="AN12" i="9"/>
  <c r="AN11" i="9"/>
  <c r="AN10" i="9"/>
  <c r="AN9" i="9"/>
  <c r="AN8" i="9"/>
  <c r="AN7" i="9"/>
  <c r="AN6" i="9"/>
  <c r="B4" i="9"/>
  <c r="C156" i="8"/>
  <c r="AL156" i="8" s="1"/>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C158" i="8" s="1"/>
  <c r="AL105" i="8"/>
  <c r="AL104" i="8"/>
  <c r="AL103" i="8"/>
  <c r="AL102" i="8"/>
  <c r="AL101" i="8"/>
  <c r="AL100" i="8"/>
  <c r="AL99" i="8"/>
  <c r="AL98" i="8"/>
  <c r="AL97" i="8"/>
  <c r="AL96" i="8"/>
  <c r="AL95" i="8"/>
  <c r="AL94" i="8"/>
  <c r="AL93" i="8"/>
  <c r="AL92" i="8"/>
  <c r="AL91" i="8"/>
  <c r="AL90" i="8"/>
  <c r="AL89" i="8"/>
  <c r="AL88" i="8"/>
  <c r="AL87" i="8"/>
  <c r="AL86" i="8"/>
  <c r="AL85" i="8"/>
  <c r="C78" i="8"/>
  <c r="AL78" i="8" s="1"/>
  <c r="AL77" i="8"/>
  <c r="AL76" i="8"/>
  <c r="AL75" i="8"/>
  <c r="AL74" i="8"/>
  <c r="C71" i="8"/>
  <c r="AL71" i="8" s="1"/>
  <c r="AL70" i="8"/>
  <c r="AL69" i="8"/>
  <c r="AL68" i="8"/>
  <c r="C65" i="8"/>
  <c r="AL65" i="8"/>
  <c r="AL64" i="8"/>
  <c r="AL63" i="8"/>
  <c r="AL62" i="8"/>
  <c r="AL61" i="8"/>
  <c r="AL60" i="8"/>
  <c r="C57" i="8"/>
  <c r="AL57" i="8" s="1"/>
  <c r="AL56" i="8"/>
  <c r="AL55" i="8"/>
  <c r="AL54" i="8"/>
  <c r="AL53" i="8"/>
  <c r="C50" i="8"/>
  <c r="AL50" i="8" s="1"/>
  <c r="AL49" i="8"/>
  <c r="AL48" i="8"/>
  <c r="AL47" i="8"/>
  <c r="AL46" i="8"/>
  <c r="AL45" i="8"/>
  <c r="AL44" i="8"/>
  <c r="AL43" i="8"/>
  <c r="C40" i="8"/>
  <c r="AL40" i="8"/>
  <c r="AL39" i="8"/>
  <c r="AL38" i="8"/>
  <c r="AL37" i="8"/>
  <c r="AL36" i="8"/>
  <c r="AL35" i="8"/>
  <c r="AL34" i="8"/>
  <c r="C31" i="8"/>
  <c r="AL31" i="8"/>
  <c r="AL30" i="8"/>
  <c r="AL29" i="8"/>
  <c r="AL28" i="8"/>
  <c r="AL27" i="8"/>
  <c r="C24" i="8"/>
  <c r="AL24" i="8"/>
  <c r="AL23" i="8"/>
  <c r="AL22" i="8"/>
  <c r="AL21" i="8"/>
  <c r="AL20" i="8"/>
  <c r="AL19" i="8"/>
  <c r="AL18" i="8"/>
  <c r="AL17" i="8"/>
  <c r="AL13" i="8"/>
  <c r="AL12" i="8"/>
  <c r="AL11" i="8"/>
  <c r="AL10" i="8"/>
  <c r="AL9" i="8"/>
  <c r="AL8" i="8"/>
  <c r="AL7" i="8"/>
  <c r="AL6" i="8"/>
  <c r="AL5" i="8"/>
  <c r="B4" i="8"/>
  <c r="I5" i="7"/>
  <c r="B3" i="7"/>
  <c r="G125" i="12"/>
  <c r="AL14" i="8"/>
  <c r="AN14" i="9"/>
  <c r="D38" i="12" l="1"/>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F75" i="12" s="1"/>
  <c r="D76" i="12"/>
  <c r="D77" i="12"/>
  <c r="D78" i="12"/>
  <c r="D79" i="12"/>
  <c r="D80" i="12"/>
  <c r="D81" i="12"/>
  <c r="E39" i="12"/>
  <c r="E40" i="12"/>
  <c r="E41" i="12"/>
  <c r="E42" i="12"/>
  <c r="F42" i="12" s="1"/>
  <c r="E43" i="12"/>
  <c r="E44" i="12"/>
  <c r="F44" i="12" s="1"/>
  <c r="E45" i="12"/>
  <c r="E46" i="12"/>
  <c r="E47" i="12"/>
  <c r="E48" i="12"/>
  <c r="E49" i="12"/>
  <c r="E50" i="12"/>
  <c r="F50" i="12" s="1"/>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D28" i="12"/>
  <c r="K154" i="12"/>
  <c r="AG160" i="9"/>
  <c r="Y160" i="9"/>
  <c r="AN78" i="9"/>
  <c r="G80" i="9"/>
  <c r="G160" i="9" s="1"/>
  <c r="H94" i="12"/>
  <c r="H111" i="12"/>
  <c r="H128" i="12"/>
  <c r="H146" i="12"/>
  <c r="AK160" i="9"/>
  <c r="E164" i="12" s="1"/>
  <c r="AL106" i="8"/>
  <c r="H137" i="12"/>
  <c r="H102" i="12"/>
  <c r="A1" i="11"/>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H160" i="9" s="1"/>
  <c r="G141" i="12"/>
  <c r="T158" i="8"/>
  <c r="T160" i="8" s="1"/>
  <c r="AJ158" i="9"/>
  <c r="AH158" i="9"/>
  <c r="AF158" i="9"/>
  <c r="AF160" i="9" s="1"/>
  <c r="AD158" i="9"/>
  <c r="AB158" i="9"/>
  <c r="AB160" i="9" s="1"/>
  <c r="Z158" i="9"/>
  <c r="Z160" i="9" s="1"/>
  <c r="X158" i="9"/>
  <c r="X160" i="9" s="1"/>
  <c r="V158" i="9"/>
  <c r="T158" i="9"/>
  <c r="T160" i="9" s="1"/>
  <c r="R158" i="9"/>
  <c r="R160" i="9" s="1"/>
  <c r="P158" i="9"/>
  <c r="P160" i="9" s="1"/>
  <c r="N158" i="9"/>
  <c r="AN106" i="9"/>
  <c r="AL80" i="9"/>
  <c r="AL160" i="9" s="1"/>
  <c r="E165" i="12" s="1"/>
  <c r="F165" i="12" s="1"/>
  <c r="AJ80" i="9"/>
  <c r="AH80" i="9"/>
  <c r="F176" i="12" s="1"/>
  <c r="F181" i="12" s="1"/>
  <c r="AF80" i="9"/>
  <c r="AD80" i="9"/>
  <c r="AB80" i="9"/>
  <c r="Z80" i="9"/>
  <c r="X80" i="9"/>
  <c r="V80" i="9"/>
  <c r="T80" i="9"/>
  <c r="R80" i="9"/>
  <c r="P80" i="9"/>
  <c r="N80" i="9"/>
  <c r="L80" i="9"/>
  <c r="L160" i="9" s="1"/>
  <c r="J80" i="9"/>
  <c r="H80" i="9"/>
  <c r="F80" i="9"/>
  <c r="D80" i="9"/>
  <c r="AD158" i="8"/>
  <c r="AD160" i="8" s="1"/>
  <c r="D218" i="12" s="1"/>
  <c r="F218" i="12" s="1"/>
  <c r="Z158" i="8"/>
  <c r="Z160" i="8" s="1"/>
  <c r="V158" i="8"/>
  <c r="V160" i="8" s="1"/>
  <c r="J158" i="8"/>
  <c r="J160" i="8" s="1"/>
  <c r="F158" i="8"/>
  <c r="F160" i="8" s="1"/>
  <c r="AC158" i="9"/>
  <c r="AC160" i="9" s="1"/>
  <c r="W158" i="9"/>
  <c r="W160" i="9" s="1"/>
  <c r="M158" i="9"/>
  <c r="M160" i="9" s="1"/>
  <c r="I158" i="9"/>
  <c r="I160" i="9" s="1"/>
  <c r="AE158" i="8"/>
  <c r="AE160" i="8" s="1"/>
  <c r="AG158" i="8"/>
  <c r="AG160" i="8" s="1"/>
  <c r="D162" i="12" s="1"/>
  <c r="AH158" i="8"/>
  <c r="AH160" i="8" s="1"/>
  <c r="D163" i="12" s="1"/>
  <c r="AK160" i="8"/>
  <c r="D166" i="12" s="1"/>
  <c r="F166" i="12" s="1"/>
  <c r="D211" i="12"/>
  <c r="D21" i="12" s="1"/>
  <c r="H144" i="12"/>
  <c r="G107" i="12"/>
  <c r="G144" i="12"/>
  <c r="H150" i="12"/>
  <c r="H141" i="12"/>
  <c r="H133" i="12"/>
  <c r="H124" i="12"/>
  <c r="H115" i="12"/>
  <c r="H106" i="12"/>
  <c r="H98" i="12"/>
  <c r="D202" i="12"/>
  <c r="D20" i="12" s="1"/>
  <c r="D221" i="12"/>
  <c r="D22" i="12" s="1"/>
  <c r="G150" i="12"/>
  <c r="I150" i="12" s="1"/>
  <c r="G133" i="12"/>
  <c r="G117" i="12"/>
  <c r="G115" i="12"/>
  <c r="K108" i="12"/>
  <c r="K145" i="12"/>
  <c r="F135" i="12"/>
  <c r="K122" i="12"/>
  <c r="K118" i="12"/>
  <c r="F112" i="12"/>
  <c r="K104" i="12"/>
  <c r="F101" i="12"/>
  <c r="F98" i="12"/>
  <c r="F94" i="12"/>
  <c r="F92" i="12"/>
  <c r="U158" i="9"/>
  <c r="U160" i="9" s="1"/>
  <c r="Q158" i="9"/>
  <c r="Q160" i="9" s="1"/>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2" i="12"/>
  <c r="J160" i="9"/>
  <c r="F160" i="9"/>
  <c r="F164" i="12"/>
  <c r="D160" i="9"/>
  <c r="F182" i="12"/>
  <c r="AL145" i="8"/>
  <c r="G103" i="12"/>
  <c r="G111" i="12"/>
  <c r="G113" i="12"/>
  <c r="G119" i="12"/>
  <c r="I119" i="12" s="1"/>
  <c r="J119" i="12" s="1"/>
  <c r="G123" i="12"/>
  <c r="G127" i="12"/>
  <c r="G131" i="12"/>
  <c r="G135" i="12"/>
  <c r="G139" i="12"/>
  <c r="G143" i="12"/>
  <c r="G148" i="12"/>
  <c r="G152" i="12"/>
  <c r="F39"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F77" i="12"/>
  <c r="G146" i="12"/>
  <c r="G137" i="12"/>
  <c r="G129" i="12"/>
  <c r="I129" i="12" s="1"/>
  <c r="J129" i="12" s="1"/>
  <c r="G121" i="12"/>
  <c r="H152" i="12"/>
  <c r="H148" i="12"/>
  <c r="H143" i="12"/>
  <c r="H139" i="12"/>
  <c r="H135" i="12"/>
  <c r="H130" i="12"/>
  <c r="H126" i="12"/>
  <c r="H121" i="12"/>
  <c r="H117" i="12"/>
  <c r="H113" i="12"/>
  <c r="H108" i="12"/>
  <c r="H104" i="12"/>
  <c r="H100" i="12"/>
  <c r="H96" i="12"/>
  <c r="H92" i="12"/>
  <c r="G92" i="12"/>
  <c r="G94" i="12"/>
  <c r="G96" i="12"/>
  <c r="G98" i="12"/>
  <c r="G100" i="12"/>
  <c r="G102" i="12"/>
  <c r="I102" i="12" s="1"/>
  <c r="J102" i="12" s="1"/>
  <c r="G104" i="12"/>
  <c r="G106" i="12"/>
  <c r="I106" i="12" s="1"/>
  <c r="J106" i="12" s="1"/>
  <c r="G108" i="12"/>
  <c r="G110" i="12"/>
  <c r="I110" i="12" s="1"/>
  <c r="J110" i="12" s="1"/>
  <c r="F55" i="12"/>
  <c r="F51" i="12"/>
  <c r="F47" i="12"/>
  <c r="G91" i="12"/>
  <c r="G151" i="12"/>
  <c r="G149" i="12"/>
  <c r="G147" i="12"/>
  <c r="G145" i="12"/>
  <c r="G142" i="12"/>
  <c r="G140" i="12"/>
  <c r="G138" i="12"/>
  <c r="G136" i="12"/>
  <c r="G134" i="12"/>
  <c r="G132" i="12"/>
  <c r="G130" i="12"/>
  <c r="G128" i="12"/>
  <c r="G126" i="12"/>
  <c r="G124" i="12"/>
  <c r="G122" i="12"/>
  <c r="G120" i="12"/>
  <c r="I120" i="12" s="1"/>
  <c r="J120" i="12" s="1"/>
  <c r="G118" i="12"/>
  <c r="G116" i="12"/>
  <c r="I116" i="12" s="1"/>
  <c r="J116" i="12" s="1"/>
  <c r="G114" i="12"/>
  <c r="G112" i="12"/>
  <c r="I112" i="12" s="1"/>
  <c r="J112" i="12" s="1"/>
  <c r="G109" i="12"/>
  <c r="G105" i="12"/>
  <c r="G101" i="12"/>
  <c r="G99" i="12"/>
  <c r="I99" i="12" s="1"/>
  <c r="J99" i="12" s="1"/>
  <c r="G97" i="12"/>
  <c r="G95" i="12"/>
  <c r="I95" i="12" s="1"/>
  <c r="J95" i="12" s="1"/>
  <c r="G93" i="12"/>
  <c r="C80" i="8"/>
  <c r="F139" i="12"/>
  <c r="F128" i="12"/>
  <c r="F134" i="12"/>
  <c r="F136" i="12"/>
  <c r="F138" i="12"/>
  <c r="K141" i="12"/>
  <c r="K143" i="12"/>
  <c r="K146" i="12"/>
  <c r="K148" i="12"/>
  <c r="K150" i="12"/>
  <c r="K152" i="12"/>
  <c r="AJ160" i="9"/>
  <c r="E163" i="12" s="1"/>
  <c r="AH160" i="9"/>
  <c r="D29" i="12" s="1"/>
  <c r="AD160" i="9"/>
  <c r="V160" i="9"/>
  <c r="E217" i="12" s="1"/>
  <c r="F217" i="12" s="1"/>
  <c r="N160" i="9"/>
  <c r="F168" i="12"/>
  <c r="F169" i="12" s="1"/>
  <c r="F183" i="12" l="1"/>
  <c r="D184" i="12" s="1"/>
  <c r="D18" i="12" s="1"/>
  <c r="I135" i="12"/>
  <c r="J135" i="12" s="1"/>
  <c r="I143" i="12"/>
  <c r="J143" i="12" s="1"/>
  <c r="I152" i="12"/>
  <c r="J152" i="12" s="1"/>
  <c r="F68" i="12"/>
  <c r="F62" i="12"/>
  <c r="F60" i="12"/>
  <c r="I93" i="12"/>
  <c r="J93" i="12" s="1"/>
  <c r="I97" i="12"/>
  <c r="J97" i="12" s="1"/>
  <c r="I101" i="12"/>
  <c r="J101" i="12" s="1"/>
  <c r="I114" i="12"/>
  <c r="J114" i="12" s="1"/>
  <c r="I118" i="12"/>
  <c r="J118" i="12" s="1"/>
  <c r="I122" i="12"/>
  <c r="J122" i="12" s="1"/>
  <c r="I126" i="12"/>
  <c r="J126" i="12" s="1"/>
  <c r="D30" i="12"/>
  <c r="D31"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J150" i="12"/>
  <c r="AN80" i="9"/>
  <c r="E190" i="12" s="1"/>
  <c r="I115" i="12"/>
  <c r="J115" i="12" s="1"/>
  <c r="I133" i="12"/>
  <c r="J133" i="12" s="1"/>
  <c r="E17" i="12"/>
  <c r="D170" i="12"/>
  <c r="D17"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AN160" i="9"/>
  <c r="C160" i="8"/>
  <c r="AL160" i="8" s="1"/>
  <c r="AL80" i="8"/>
  <c r="D190" i="12" s="1"/>
  <c r="F191" i="12" s="1"/>
  <c r="D193" i="12" s="1"/>
  <c r="E18" i="12" l="1"/>
  <c r="E14" i="12"/>
  <c r="D32" i="12"/>
  <c r="D14" i="12" s="1"/>
  <c r="B24" i="12"/>
  <c r="J153" i="12"/>
  <c r="F82" i="12"/>
  <c r="F84" i="12" s="1"/>
  <c r="D19" i="12"/>
  <c r="E19" i="12"/>
  <c r="D85" i="12" l="1"/>
  <c r="D15" i="12" s="1"/>
  <c r="D23" i="12" s="1"/>
  <c r="E15" i="12"/>
</calcChain>
</file>

<file path=xl/sharedStrings.xml><?xml version="1.0" encoding="utf-8"?>
<sst xmlns="http://schemas.openxmlformats.org/spreadsheetml/2006/main" count="1446" uniqueCount="754">
  <si>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</si>
  <si>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</si>
  <si>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</si>
  <si>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</si>
  <si>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</si>
  <si>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</si>
  <si>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</si>
  <si>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</si>
  <si>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</si>
  <si>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</si>
  <si>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</si>
  <si>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Dhr. dr. H. Verduin</t>
  </si>
  <si>
    <t>Directeur statistieken overheidsfinanciën en consumentenprijzen</t>
  </si>
  <si>
    <t>Toezending van de gegevens</t>
  </si>
  <si>
    <t>www.cbs.nl/bestandslevering</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</si>
  <si>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</si>
  <si>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</si>
  <si>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</si>
  <si>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</si>
  <si>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</si>
  <si>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</si>
  <si>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</si>
  <si>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</si>
  <si>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</si>
  <si>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</si>
  <si>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</si>
  <si>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</si>
  <si>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</si>
  <si>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</si>
  <si>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</si>
  <si>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</si>
  <si>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</si>
  <si>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</si>
  <si>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</si>
  <si>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</si>
  <si>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</si>
  <si>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</si>
  <si>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</si>
  <si>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</si>
  <si>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</si>
  <si>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</si>
  <si>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</si>
  <si>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</si>
  <si>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</si>
  <si>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</si>
  <si>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</si>
  <si>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</si>
  <si>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</si>
  <si>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</si>
  <si>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</si>
  <si>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</si>
  <si>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</si>
  <si>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</si>
  <si>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</si>
  <si>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</si>
  <si>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</si>
  <si>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</si>
  <si>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</si>
  <si>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</si>
  <si>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</si>
  <si>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</si>
  <si>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</si>
  <si>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</si>
  <si>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</si>
  <si>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</si>
  <si>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</si>
  <si>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</si>
  <si>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</si>
  <si>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</si>
  <si>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</si>
  <si>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</si>
  <si>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</si>
  <si>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</si>
  <si>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</si>
  <si>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</si>
  <si>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</si>
  <si>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</si>
  <si>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</si>
  <si>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</si>
  <si>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</si>
  <si>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</si>
  <si>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</si>
  <si>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</si>
  <si>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</si>
  <si>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</si>
  <si>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</si>
  <si>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</si>
  <si>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</si>
  <si>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</si>
  <si>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</si>
  <si>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</si>
  <si>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</si>
  <si>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</si>
  <si>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</si>
  <si>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</si>
  <si>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</si>
  <si>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</si>
  <si>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</si>
  <si>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</si>
  <si>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</si>
  <si>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</si>
  <si>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</si>
  <si>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</si>
  <si>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</si>
  <si>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</si>
  <si>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</si>
  <si>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</si>
  <si>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</si>
  <si>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</si>
  <si>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</si>
  <si>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</si>
  <si>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</si>
  <si>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</si>
  <si>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xxxx</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</si>
  <si>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</si>
  <si>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</si>
  <si>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</si>
  <si>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</si>
  <si>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</si>
  <si>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</si>
  <si>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</si>
  <si>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</si>
  <si>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</si>
  <si>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</si>
  <si>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</si>
  <si>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</si>
  <si>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</si>
  <si>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</si>
  <si>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</si>
  <si>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</si>
  <si>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</si>
  <si>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</si>
  <si>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</si>
  <si>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</si>
  <si>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</si>
  <si>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</si>
  <si>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</si>
  <si>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</si>
  <si>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</si>
  <si>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</si>
  <si>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</si>
  <si>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</si>
  <si>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</si>
  <si>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</si>
  <si>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</si>
  <si>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</si>
  <si>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</si>
  <si>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</si>
  <si>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</si>
  <si>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</si>
  <si>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</si>
  <si>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</si>
  <si>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</si>
  <si>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</si>
  <si>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</si>
  <si>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</si>
  <si>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</si>
  <si>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</si>
  <si>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</si>
  <si>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</si>
  <si>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</si>
  <si>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</si>
  <si>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</si>
  <si>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</si>
  <si>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</si>
  <si>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</si>
  <si>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</si>
  <si>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</si>
  <si>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</si>
  <si>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</si>
  <si>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</si>
  <si>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</si>
  <si>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</si>
  <si>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</si>
  <si>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</si>
  <si>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</si>
  <si>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</si>
  <si>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</si>
  <si>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</si>
  <si>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</si>
  <si>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</si>
  <si>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</si>
  <si>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</si>
  <si>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</si>
  <si>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</si>
  <si>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</si>
  <si>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</si>
  <si>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</si>
  <si>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</si>
  <si>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</si>
  <si>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</si>
  <si>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</si>
  <si>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</si>
  <si>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</si>
  <si>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</si>
  <si>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</si>
  <si>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</si>
  <si>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</si>
  <si>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</si>
  <si>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</si>
  <si>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</si>
  <si>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</si>
  <si>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</si>
  <si>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</si>
  <si>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</si>
  <si>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</si>
  <si>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</si>
  <si>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</si>
  <si>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</si>
  <si>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</si>
  <si>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</si>
  <si>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</si>
  <si>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</si>
  <si>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</si>
  <si>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</si>
  <si>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</si>
  <si>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</si>
  <si>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</si>
  <si>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</si>
  <si>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</si>
  <si>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</si>
  <si>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</si>
  <si>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</si>
  <si>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</si>
  <si>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</si>
  <si>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</si>
  <si>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</si>
  <si>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</si>
  <si>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</si>
  <si>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</si>
  <si>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</si>
  <si>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</si>
  <si>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</si>
  <si>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</si>
  <si>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</si>
  <si>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</si>
  <si>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</si>
  <si>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</si>
  <si>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</si>
  <si>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</si>
  <si>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</si>
  <si>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</si>
  <si>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</si>
  <si>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</si>
  <si>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</si>
  <si>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</si>
  <si>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</si>
  <si>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</si>
  <si>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</si>
  <si>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</si>
  <si>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</si>
  <si>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</si>
  <si>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</si>
  <si>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</si>
  <si>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</si>
  <si>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</si>
  <si>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</si>
  <si>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</si>
  <si>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</si>
  <si>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</si>
  <si>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</si>
  <si>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</si>
  <si>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</si>
  <si>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</si>
  <si>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</si>
  <si>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</si>
  <si>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</si>
  <si>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</si>
  <si>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</si>
  <si>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</si>
  <si>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</si>
  <si>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</si>
  <si>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</si>
  <si>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</si>
  <si>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</si>
  <si>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</si>
  <si>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</si>
  <si>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</si>
  <si>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</si>
  <si>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</si>
  <si>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</si>
  <si>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</si>
  <si>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</si>
  <si>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</si>
  <si>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</si>
  <si>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</si>
  <si>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</si>
  <si>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</si>
  <si>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</si>
  <si>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</si>
  <si>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</si>
  <si>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</si>
  <si>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</si>
  <si>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</si>
  <si>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</si>
  <si>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</si>
  <si>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</si>
  <si>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Ruimtelijke ordening</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</si>
  <si>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</si>
  <si>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</si>
  <si>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</si>
  <si>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</si>
  <si>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</si>
  <si>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</si>
  <si>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</si>
  <si>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</si>
  <si>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</si>
  <si>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</si>
  <si>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</si>
  <si>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</si>
  <si>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</si>
  <si>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</si>
  <si>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</si>
  <si>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</si>
  <si>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</si>
  <si>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</si>
  <si>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</si>
  <si>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</si>
  <si>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</si>
  <si>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</si>
  <si>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</si>
  <si>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</si>
  <si>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</si>
  <si>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</si>
  <si>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</si>
  <si>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</si>
  <si>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</si>
  <si>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</si>
  <si>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</si>
  <si>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</si>
  <si>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</si>
  <si>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</si>
  <si>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</si>
  <si>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</si>
  <si>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</si>
  <si>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</si>
  <si>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</si>
  <si>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</si>
  <si>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</si>
  <si>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</si>
  <si>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</si>
  <si>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</si>
  <si>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</si>
  <si>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</si>
  <si>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</si>
  <si>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</si>
  <si>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</si>
  <si>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</si>
  <si>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</si>
  <si>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</si>
  <si>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</si>
  <si>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</si>
  <si>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</si>
  <si>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</si>
  <si>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</si>
  <si>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</si>
  <si>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</si>
  <si>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</si>
  <si>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</si>
  <si>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</si>
  <si>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</si>
  <si>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</si>
  <si>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</si>
  <si>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</si>
  <si>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</si>
  <si>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</si>
  <si>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</si>
  <si>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</si>
  <si>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</si>
  <si>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</si>
  <si>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</si>
  <si>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</si>
  <si>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</si>
  <si>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</si>
  <si>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</si>
  <si>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</si>
  <si>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</si>
  <si>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</si>
  <si>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</si>
  <si>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</si>
  <si>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</si>
  <si>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</si>
  <si>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</si>
  <si>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</si>
  <si>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</si>
  <si>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</si>
  <si>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</si>
  <si>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</si>
  <si>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</si>
  <si>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</si>
  <si>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</si>
  <si>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</si>
  <si>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</si>
  <si>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</si>
  <si>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</si>
  <si>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</si>
  <si>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</si>
  <si>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</si>
  <si>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</si>
  <si>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</si>
  <si>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</si>
  <si>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</si>
  <si>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</si>
  <si>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</si>
  <si>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</si>
  <si>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</si>
  <si>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</si>
  <si>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</si>
  <si>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</si>
  <si>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</si>
  <si>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</si>
  <si>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</si>
  <si>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</si>
  <si>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</si>
  <si>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</si>
  <si>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</si>
  <si>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</si>
  <si>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</si>
  <si>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</si>
  <si>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</si>
  <si>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</si>
  <si>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</si>
  <si>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</si>
  <si>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</si>
  <si>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</si>
  <si>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</si>
  <si>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</si>
  <si>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</si>
  <si>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</si>
  <si>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</si>
  <si>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</si>
  <si>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</si>
  <si>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</si>
  <si>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</si>
  <si>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</si>
  <si>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</si>
  <si>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</si>
  <si>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</si>
  <si>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</si>
  <si>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</si>
  <si>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</si>
  <si>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</si>
  <si>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</si>
  <si>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</si>
  <si>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</si>
  <si>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</si>
  <si>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</si>
  <si>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</si>
  <si>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</si>
  <si>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</si>
  <si>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</si>
  <si>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</si>
  <si>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</si>
  <si>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</si>
  <si>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</si>
  <si>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</si>
  <si>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</si>
  <si>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</si>
  <si>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</si>
  <si>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</si>
  <si>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</si>
  <si>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</si>
  <si>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</si>
  <si>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</si>
  <si>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</si>
  <si>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</si>
  <si>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</si>
  <si>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</si>
  <si>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</si>
  <si>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</si>
  <si>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</si>
  <si>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</si>
  <si>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</si>
  <si>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</si>
  <si>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</si>
  <si>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</si>
  <si>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</si>
  <si>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</si>
  <si>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</si>
  <si>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</si>
  <si>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</si>
  <si>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</si>
  <si>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</si>
  <si>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</si>
  <si>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</si>
  <si>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</si>
  <si>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</si>
  <si>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</si>
  <si>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</si>
  <si>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</si>
  <si>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</si>
  <si>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</si>
  <si>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</si>
  <si>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</si>
  <si>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</si>
  <si>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</si>
  <si>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</si>
  <si>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</si>
  <si>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</si>
  <si>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</si>
  <si>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</si>
  <si>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</si>
  <si>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</si>
  <si>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</si>
  <si>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</si>
  <si>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</si>
  <si>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</si>
  <si>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</si>
  <si>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</si>
  <si>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</si>
  <si>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</si>
  <si>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</si>
  <si>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</si>
  <si>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</si>
  <si>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</si>
  <si>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</si>
  <si>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</si>
  <si>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</si>
  <si>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</si>
  <si>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</si>
  <si>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</si>
  <si>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</si>
  <si>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</si>
  <si>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</si>
  <si>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</si>
  <si>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</si>
  <si>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</si>
  <si>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</si>
  <si>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</si>
  <si>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</si>
  <si>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</si>
  <si>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</si>
  <si>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</si>
  <si>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</si>
  <si>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</si>
  <si>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</si>
  <si>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</si>
  <si>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</si>
  <si>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</si>
  <si>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</si>
  <si>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</si>
  <si>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</si>
  <si>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</si>
  <si>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</si>
  <si>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</si>
  <si>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</si>
  <si>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</si>
  <si>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</si>
  <si>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</si>
  <si>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</si>
  <si>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</si>
  <si>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</si>
  <si>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</si>
  <si>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</si>
  <si>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</si>
  <si>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</si>
  <si>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</si>
  <si>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</si>
  <si>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</si>
  <si>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</si>
  <si>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</si>
  <si>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</si>
  <si>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</si>
  <si>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</si>
  <si>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</si>
  <si>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</si>
  <si>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</si>
  <si>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</si>
  <si>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</si>
  <si>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</si>
  <si>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</si>
  <si>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</si>
  <si>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</si>
  <si>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</si>
  <si>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</si>
  <si>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</si>
  <si>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</si>
  <si>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</si>
  <si>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</si>
  <si>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</si>
  <si>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</si>
  <si>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</si>
  <si>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</si>
  <si>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</si>
  <si>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</si>
  <si>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</si>
  <si>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</si>
  <si>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</si>
  <si>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</si>
  <si>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</si>
  <si>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</si>
  <si>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</si>
  <si>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</si>
  <si>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</si>
  <si>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</si>
  <si>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</si>
  <si>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</si>
  <si>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</si>
  <si>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</si>
  <si>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</si>
  <si>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</si>
  <si>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</si>
  <si>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</si>
  <si>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</si>
  <si>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</si>
  <si>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</si>
  <si>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</si>
  <si>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</si>
  <si>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</si>
  <si>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</si>
  <si>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</si>
  <si>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</si>
  <si>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</si>
  <si>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</si>
  <si>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</si>
  <si>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</si>
  <si>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</si>
  <si>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</si>
  <si>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</si>
  <si>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</si>
  <si>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</si>
  <si>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</si>
  <si>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</si>
  <si>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</si>
  <si>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</si>
  <si>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</si>
  <si>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</si>
  <si>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</si>
  <si>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</si>
  <si>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</si>
  <si>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</si>
  <si>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</si>
  <si>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</si>
  <si>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</si>
  <si>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</si>
  <si>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</si>
  <si>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</si>
  <si>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</si>
  <si>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</si>
  <si>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</si>
  <si>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</si>
  <si>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</si>
  <si>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</si>
  <si>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</si>
  <si>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</si>
  <si>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</si>
  <si>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</si>
  <si>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</si>
  <si>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</si>
  <si>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</si>
  <si>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</si>
  <si>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</si>
  <si>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</si>
  <si>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</si>
  <si>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</si>
  <si>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</si>
  <si>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</si>
  <si>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</si>
  <si>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</si>
  <si>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</si>
  <si>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</si>
  <si>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</si>
  <si>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</si>
  <si>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</si>
  <si>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</si>
  <si>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</si>
  <si>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</si>
  <si>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</si>
  <si>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</si>
  <si>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</si>
  <si>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r>
      <t xml:space="preserve">U dient de Iv3-matrix (in Excel-formaat), de akkoordverklaring (in pdf-formaat) </t>
    </r>
    <r>
      <rPr>
        <b/>
        <sz val="10"/>
        <rFont val="Arial"/>
        <family val="2"/>
      </rPr>
      <t>samen</t>
    </r>
    <r>
      <rPr>
        <sz val="10"/>
        <rFont val="Arial"/>
        <family val="2"/>
      </rPr>
      <t xml:space="preserve"> in één zipfile te uploaden via:</t>
    </r>
  </si>
  <si>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</si>
  <si>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</si>
  <si>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</si>
  <si>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</si>
  <si>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</si>
  <si>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</si>
  <si>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</si>
  <si>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</si>
  <si>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</si>
  <si>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</si>
  <si>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</si>
  <si>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</si>
  <si>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</si>
  <si>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r>
      <t xml:space="preserve">       </t>
    </r>
    <r>
      <rPr>
        <b/>
        <sz val="10"/>
        <rFont val="Courier"/>
        <family val="3"/>
      </rPr>
      <t>KRDjjp03nnnn.xls</t>
    </r>
    <r>
      <rPr>
        <sz val="10"/>
        <rFont val="Arial"/>
        <family val="2"/>
      </rPr>
      <t xml:space="preserve"> (bijv. KRD200030006.xls)</t>
    </r>
  </si>
  <si>
    <r>
      <t xml:space="preserve">       </t>
    </r>
    <r>
      <rPr>
        <b/>
        <sz val="10"/>
        <rFont val="Courier"/>
        <family val="3"/>
      </rPr>
      <t>AKKjjp03nnnn.pdf</t>
    </r>
    <r>
      <rPr>
        <sz val="10"/>
        <rFont val="Arial"/>
        <family val="2"/>
      </rPr>
      <t xml:space="preserve"> (bijv. AKK200030006.pdf)</t>
    </r>
  </si>
  <si>
    <r>
      <t xml:space="preserve">       </t>
    </r>
    <r>
      <rPr>
        <b/>
        <sz val="10"/>
        <rFont val="Courier"/>
        <family val="3"/>
      </rPr>
      <t>KRDjjp03nnnn.zip</t>
    </r>
    <r>
      <rPr>
        <sz val="10"/>
        <rFont val="Arial"/>
        <family val="2"/>
      </rPr>
      <t xml:space="preserve"> (bijv. KRD200030006.zip)</t>
    </r>
  </si>
  <si>
    <r>
      <t xml:space="preserve">                      </t>
    </r>
    <r>
      <rPr>
        <b/>
        <sz val="10"/>
        <rFont val="Arial"/>
        <family val="2"/>
      </rPr>
      <t>jj</t>
    </r>
    <r>
      <rPr>
        <sz val="10"/>
        <rFont val="Arial"/>
        <family val="2"/>
      </rPr>
      <t xml:space="preserve">  = jaar, voor bijvoorbeeld 2020 is dit 20</t>
    </r>
  </si>
  <si>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</si>
  <si>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</si>
  <si>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</si>
  <si>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</si>
  <si>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</si>
  <si>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</si>
  <si>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</si>
  <si>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</si>
  <si>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</si>
  <si>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</si>
  <si>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</si>
  <si>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</si>
  <si>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</si>
  <si>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</si>
  <si>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</si>
  <si>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</si>
  <si>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</si>
  <si>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</si>
  <si>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</si>
  <si>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</si>
  <si>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</si>
  <si>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</si>
  <si>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</si>
  <si>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</si>
  <si>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</si>
  <si>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</si>
  <si>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</si>
  <si>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</si>
  <si>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</si>
  <si>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t xml:space="preserve">Dit bestand is bestemd voor </t>
    </r>
    <r>
      <rPr>
        <b/>
        <sz val="10"/>
        <rFont val="Arial"/>
        <family val="2"/>
      </rPr>
      <t xml:space="preserve">alle </t>
    </r>
    <r>
      <rPr>
        <sz val="10"/>
        <rFont val="Arial"/>
        <family val="2"/>
      </rPr>
      <t>inzendingen over 2020, dus voor zowel de rapportage begroting, als voor de rapportages kwartaal en jaar (zie het kopje "Eén opvraagbestand voor begrotingen, kwartaal- en jaarrekeningen")</t>
    </r>
  </si>
  <si>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</si>
  <si>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</si>
  <si>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</si>
  <si>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</si>
  <si>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</si>
  <si>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</si>
  <si>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</si>
  <si>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</si>
  <si>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</si>
  <si>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Ook in het Iv3-model 2020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2019.</t>
    </r>
  </si>
  <si>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</si>
  <si>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r>
      <t xml:space="preserve">Daarnaast heeft het CBS in het tabblad "4.Informatie" een invulschema opgenomen waar u boekwinst/-verlies bij de verkoop van (im)materiële en financiële vaste activa kunt vermelden. </t>
    </r>
    <r>
      <rPr>
        <sz val="10"/>
        <rFont val="Arial"/>
        <family val="2"/>
      </rPr>
      <t xml:space="preserve"> Zie het tabblad "3.Toelichting" onder de kop "Wijzigingen Iv3 2020"</t>
    </r>
    <r>
      <rPr>
        <b/>
        <sz val="10"/>
        <rFont val="Arial"/>
        <family val="2"/>
      </rPr>
      <t xml:space="preserve">. </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</si>
  <si>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</si>
  <si>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</si>
  <si>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</si>
  <si>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</si>
  <si>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</si>
  <si>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</si>
  <si>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</si>
  <si>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Het Iv3-model 2020 is inhoudelijk niet veranderd ten opzichte van het model 2019. </t>
    </r>
    <r>
      <rPr>
        <sz val="10"/>
        <color theme="1"/>
        <rFont val="Arial"/>
        <family val="2"/>
      </rPr>
      <t>Alleen de benaming van balanspost P140 is gewijzigd en er zijn op basis van voortschrijdend inzicht enkele aanpassingen gedaan in de grijs-witverdeling van de cellen in de matrices (vooral op de financiële activa). Zie het tabblad "3.Toelichting" onder de kop "Wijzigingen Iv3 2020".</t>
    </r>
  </si>
  <si>
    <t>L ≠ 6.1, 7.2 of 7.5</t>
  </si>
  <si>
    <t>B ≠ 6.1, 7.2 of 7.5</t>
  </si>
  <si>
    <t>Gebruik juiste categorieën (6.1, 7.2 en 7.5) op financiële balans</t>
  </si>
  <si>
    <t xml:space="preserve">De indeling van de baten en lasten in taakvelden is overeenkomstig de toelichting in het "Iv3- Informatievoorschrift Provincies 2020", behorend bij de Regeling vaststelling taakvelden en verstrekking informatie voor derden. </t>
  </si>
  <si>
    <t xml:space="preserve">De categoriale indeling van de baten en lasten is overeenkomstig de toelichting in het "Iv3- Informatievoorschrift Provincies 2020", behorend bij de Regeling vaststelling taakvelden en verstrekking informatie voor derden. </t>
  </si>
  <si>
    <t xml:space="preserve">De balansmutaties zijn toegedeeld naar de categorieën overeenkomstig de toelichting in het "Iv3- Informatievoorschrift Provincies 2020", behorend bij de Regeling vaststelling taakvelden en verstrekking informatie voor derden.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</si>
  <si>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</si>
  <si>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</si>
  <si>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</si>
  <si>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Den Haag, mei 2020</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</si>
  <si>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2020.</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</si>
  <si>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2020</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</si>
  <si>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2020.</t>
  </si>
  <si>
    <r>
      <t xml:space="preserve">Update 2020: in het huidige model is nog eenn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
De verkoop financiële vaste activa dient volgens de commissie BBV voor het volledige bedrag in de exploitatie te worden verantwoord. Voor de Iv3 betekent dit dat de verkoopopbrengst als één bedrag (waarin de boekwinst/verlies is opgesloten) op een cel (of tv 0.3 * L/B6.1 of tv 0.4 *L/B6.1) in de matrix wordt geboekt. Bij acceptatietoets 5 was hier nog geen rekening meegehouden.</t>
    </r>
  </si>
  <si>
    <t>Taakvelden (-/- baten tv 0.3 - Geldleningen .. -/-  0.4 - Deelnemingen)</t>
  </si>
  <si>
    <t>Toets 5 van de acceptatietoetsen is nog gewijzigd. Deze hield namelijk geen rekening met de verkoop van financiële activa welke in de exploitatie verantwoord moet worden.
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</si>
</sst>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4"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2"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1"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1" fillId="0" borderId="0" applyFont="0" applyFill="0" applyBorder="0" applyAlignment="0" applyProtection="0"/>
    <xf numFmtId="0" fontId="1" fillId="0" borderId="0"/>
    <xf numFmtId="0" fontId="48" fillId="0" borderId="0"/>
    <xf numFmtId="0" fontId="14"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39">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Fill="1" applyAlignment="1" applyProtection="1">
      <alignment horizontal="left" vertical="center" wrapText="1"/>
      <protection locked="0"/>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20"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8"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5"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5"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4"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3"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3"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3"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32" fillId="15" borderId="40" xfId="22" applyFont="1" applyFill="1" applyBorder="1" applyAlignment="1" applyProtection="1">
      <alignment horizontal="righ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3" fillId="15" borderId="40" xfId="22" applyFont="1" applyFill="1" applyBorder="1" applyAlignment="1" applyProtection="1">
      <alignment vertical="center"/>
      <protection locked="0"/>
    </xf>
    <xf numFmtId="0" fontId="13"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2"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2" fillId="3" borderId="0" xfId="22" applyFont="1" applyFill="1" applyBorder="1" applyAlignment="1" applyProtection="1"/>
    <xf numFmtId="0" fontId="40" fillId="0" borderId="0" xfId="22" applyFont="1" applyBorder="1" applyAlignment="1" applyProtection="1"/>
    <xf numFmtId="0" fontId="2" fillId="3" borderId="1" xfId="22" applyFont="1" applyFill="1" applyBorder="1" applyAlignment="1" applyProtection="1"/>
    <xf numFmtId="170" fontId="29"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40" fillId="0" borderId="0" xfId="22" applyFont="1" applyBorder="1" applyAlignment="1"/>
    <xf numFmtId="3" fontId="2" fillId="3" borderId="1" xfId="22" applyNumberFormat="1" applyFont="1" applyFill="1" applyBorder="1" applyAlignment="1" applyProtection="1">
      <protection locked="0"/>
    </xf>
    <xf numFmtId="0" fontId="2" fillId="0" borderId="1" xfId="22" applyFont="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40"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2"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4"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2"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5" fillId="0" borderId="58" xfId="22" applyNumberFormat="1" applyFont="1" applyBorder="1" applyAlignment="1" applyProtection="1"/>
    <xf numFmtId="0" fontId="2" fillId="3" borderId="57" xfId="22" applyFont="1" applyFill="1" applyBorder="1" applyAlignment="1" applyProtection="1">
      <protection locked="0"/>
    </xf>
    <xf numFmtId="3" fontId="2" fillId="3" borderId="55" xfId="22" applyNumberFormat="1" applyFont="1" applyFill="1" applyBorder="1" applyAlignment="1" applyProtection="1">
      <protection locked="0"/>
    </xf>
    <xf numFmtId="0" fontId="2" fillId="0" borderId="0" xfId="22" applyFont="1" applyAlignment="1" applyProtection="1">
      <alignment horizontal="center"/>
    </xf>
    <xf numFmtId="0" fontId="32"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2"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2"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13" fillId="15"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5"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7" fillId="0" borderId="0" xfId="0" applyFont="1" applyProtection="1"/>
    <xf numFmtId="0" fontId="2" fillId="0" borderId="0" xfId="0" applyFont="1" applyProtection="1"/>
    <xf numFmtId="0" fontId="2" fillId="0" borderId="0" xfId="0" applyFont="1" applyFill="1" applyProtection="1"/>
    <xf numFmtId="0" fontId="65" fillId="17" borderId="0" xfId="0" applyFont="1" applyFill="1"/>
    <xf numFmtId="0" fontId="1" fillId="0" borderId="0" xfId="0" applyFont="1" applyBorder="1"/>
    <xf numFmtId="0" fontId="64"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1" fillId="0" borderId="0" xfId="0" quotePrefix="1" applyFont="1" applyFill="1" applyAlignment="1">
      <alignment vertical="top" wrapText="1"/>
    </xf>
    <xf numFmtId="3" fontId="2" fillId="0" borderId="0" xfId="22" applyNumberFormat="1" applyFont="1" applyBorder="1" applyAlignment="1" applyProtection="1">
      <protection locked="0"/>
    </xf>
    <xf numFmtId="0" fontId="1"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10" fillId="0" borderId="0" xfId="0" applyNumberFormat="1" applyFont="1" applyFill="1" applyAlignment="1" applyProtection="1">
      <alignment horizontal="left" vertical="top" wrapText="1"/>
    </xf>
    <xf numFmtId="49" fontId="8" fillId="0" borderId="0" xfId="0" quotePrefix="1" applyNumberFormat="1" applyFont="1" applyAlignment="1">
      <alignment vertical="center" wrapText="1"/>
    </xf>
    <xf numFmtId="0" fontId="12" fillId="0" borderId="0" xfId="11" quotePrefix="1" applyNumberFormat="1" applyFill="1" applyAlignment="1" applyProtection="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2" fillId="0" borderId="0" xfId="0" applyNumberFormat="1" applyFont="1"/>
    <xf numFmtId="49" fontId="1" fillId="0" borderId="0" xfId="0" applyNumberFormat="1" applyFont="1" applyFill="1" applyAlignment="1" applyProtection="1">
      <alignment horizontal="left" wrapText="1"/>
      <protection locked="0"/>
    </xf>
    <xf numFmtId="0" fontId="70" fillId="0" borderId="0" xfId="0" applyFont="1" applyFill="1" applyAlignment="1">
      <alignment vertical="center" wrapText="1"/>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0" fillId="0" borderId="0" xfId="0" applyFill="1" applyAlignment="1">
      <alignment vertical="center"/>
    </xf>
    <xf numFmtId="3" fontId="64" fillId="19" borderId="15" xfId="0" applyNumberFormat="1" applyFont="1" applyFill="1" applyBorder="1" applyAlignment="1">
      <alignment vertical="top" wrapText="1"/>
    </xf>
    <xf numFmtId="0" fontId="32" fillId="0" borderId="77" xfId="22" applyFont="1" applyFill="1" applyBorder="1" applyAlignment="1" applyProtection="1">
      <alignment horizontal="right" vertical="center"/>
      <protection locked="0"/>
    </xf>
    <xf numFmtId="49" fontId="1" fillId="0" borderId="0" xfId="0" applyNumberFormat="1" applyFont="1" applyAlignment="1">
      <alignment vertical="top" wrapText="1"/>
    </xf>
    <xf numFmtId="0" fontId="0" fillId="0" borderId="0" xfId="0" applyAlignment="1">
      <alignment vertical="top"/>
    </xf>
    <xf numFmtId="49" fontId="1" fillId="0" borderId="0" xfId="0" applyNumberFormat="1" applyFont="1" applyFill="1" applyAlignment="1">
      <alignment vertical="center" wrapText="1"/>
    </xf>
    <xf numFmtId="0" fontId="0" fillId="0" borderId="0" xfId="0" applyFill="1" applyAlignment="1">
      <alignment vertical="center"/>
    </xf>
    <xf numFmtId="0" fontId="1" fillId="0" borderId="0" xfId="0" applyFont="1" applyAlignment="1">
      <alignment vertical="top" wrapText="1"/>
    </xf>
    <xf numFmtId="0" fontId="0" fillId="0" borderId="0" xfId="0" applyAlignment="1">
      <alignment vertical="top" wrapText="1"/>
    </xf>
    <xf numFmtId="0" fontId="9" fillId="0" borderId="0" xfId="0" applyFont="1" applyAlignment="1">
      <alignment vertical="top" wrapText="1"/>
    </xf>
    <xf numFmtId="49" fontId="13" fillId="3" borderId="0" xfId="0" applyNumberFormat="1" applyFont="1" applyFill="1" applyAlignment="1">
      <alignment vertical="center" wrapText="1"/>
    </xf>
    <xf numFmtId="0" fontId="0" fillId="0" borderId="0" xfId="0" applyAlignment="1">
      <alignment vertical="center"/>
    </xf>
    <xf numFmtId="49" fontId="70" fillId="0" borderId="0" xfId="0" applyNumberFormat="1" applyFont="1" applyFill="1" applyAlignment="1">
      <alignment vertical="top" wrapText="1"/>
    </xf>
    <xf numFmtId="0" fontId="64" fillId="0" borderId="0" xfId="0" applyFont="1" applyFill="1" applyAlignment="1">
      <alignment vertical="top"/>
    </xf>
    <xf numFmtId="0" fontId="1" fillId="0" borderId="0" xfId="22" applyNumberFormat="1" applyFont="1" applyAlignment="1">
      <alignment vertical="center" wrapText="1"/>
    </xf>
    <xf numFmtId="0" fontId="1" fillId="0" borderId="0" xfId="22" applyAlignment="1">
      <alignment vertical="center"/>
    </xf>
    <xf numFmtId="49" fontId="1" fillId="0" borderId="0" xfId="22" applyNumberFormat="1" applyFont="1" applyAlignment="1">
      <alignment vertical="center" wrapText="1"/>
    </xf>
    <xf numFmtId="49" fontId="13" fillId="3" borderId="0" xfId="22" applyNumberFormat="1" applyFont="1" applyFill="1" applyAlignment="1">
      <alignment vertical="center" wrapText="1"/>
    </xf>
    <xf numFmtId="49" fontId="8" fillId="0" borderId="0" xfId="22" applyNumberFormat="1" applyFont="1" applyAlignment="1">
      <alignment vertical="center" wrapText="1"/>
    </xf>
    <xf numFmtId="0" fontId="1" fillId="0" borderId="0" xfId="22" applyAlignment="1">
      <alignment vertical="center" wrapText="1"/>
    </xf>
    <xf numFmtId="0" fontId="1" fillId="0" borderId="0" xfId="22" applyFont="1" applyAlignment="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49" fontId="1" fillId="0" borderId="0" xfId="22" applyNumberFormat="1" applyFont="1" applyFill="1" applyAlignment="1">
      <alignment vertical="center" wrapText="1"/>
    </xf>
    <xf numFmtId="49" fontId="1" fillId="0" borderId="0" xfId="0" applyNumberFormat="1" applyFont="1" applyAlignment="1">
      <alignmen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2" fillId="0" borderId="0" xfId="11" applyAlignment="1" applyProtection="1">
      <alignment vertical="center" wrapText="1"/>
    </xf>
    <xf numFmtId="0" fontId="1" fillId="0" borderId="0" xfId="0" applyFont="1" applyFill="1" applyAlignment="1">
      <alignment vertical="center" wrapText="1"/>
    </xf>
    <xf numFmtId="0" fontId="0" fillId="0" borderId="0" xfId="0" applyAlignment="1">
      <alignment vertical="center" wrapText="1"/>
    </xf>
    <xf numFmtId="0" fontId="12" fillId="0" borderId="0" xfId="11" applyAlignment="1" applyProtection="1"/>
    <xf numFmtId="49" fontId="13" fillId="0" borderId="0" xfId="22" applyNumberFormat="1" applyFont="1" applyFill="1" applyAlignment="1">
      <alignment vertical="center" wrapText="1"/>
    </xf>
    <xf numFmtId="49" fontId="1" fillId="20" borderId="0" xfId="22" applyNumberFormat="1" applyFont="1" applyFill="1" applyAlignment="1">
      <alignment horizontal="left" vertical="center" wrapText="1"/>
    </xf>
    <xf numFmtId="0" fontId="21" fillId="0" borderId="0" xfId="22" applyFont="1" applyAlignment="1">
      <alignment vertical="center" wrapText="1"/>
    </xf>
    <xf numFmtId="0" fontId="1" fillId="0" borderId="0" xfId="0" applyFont="1" applyAlignment="1">
      <alignment vertical="center" wrapText="1"/>
    </xf>
    <xf numFmtId="0" fontId="1" fillId="0" borderId="0" xfId="22" applyFont="1" applyFill="1" applyAlignment="1">
      <alignment vertical="top" wrapText="1"/>
    </xf>
    <xf numFmtId="0" fontId="1" fillId="0" borderId="0" xfId="22" applyAlignment="1"/>
    <xf numFmtId="0" fontId="1" fillId="0" borderId="0" xfId="22"/>
    <xf numFmtId="49" fontId="1" fillId="0" borderId="0" xfId="0" applyNumberFormat="1" applyFont="1" applyFill="1" applyAlignment="1">
      <alignment vertical="top" wrapText="1"/>
    </xf>
    <xf numFmtId="0" fontId="0" fillId="0" borderId="0" xfId="0" applyFill="1" applyAlignment="1">
      <alignment vertical="top" wrapText="1"/>
    </xf>
    <xf numFmtId="0" fontId="1" fillId="0" borderId="0" xfId="0" applyNumberFormat="1" applyFont="1" applyFill="1" applyAlignment="1">
      <alignment vertical="center" wrapText="1"/>
    </xf>
    <xf numFmtId="0" fontId="1" fillId="4" borderId="0" xfId="22" applyNumberFormat="1" applyFont="1" applyFill="1" applyAlignment="1">
      <alignment vertical="center" wrapText="1"/>
    </xf>
    <xf numFmtId="0" fontId="1" fillId="4" borderId="0" xfId="22" applyFill="1" applyAlignment="1">
      <alignment vertical="center"/>
    </xf>
    <xf numFmtId="0" fontId="10" fillId="4" borderId="0" xfId="22" applyNumberFormat="1" applyFont="1" applyFill="1" applyAlignment="1">
      <alignment vertical="center" wrapText="1"/>
    </xf>
    <xf numFmtId="49" fontId="21" fillId="0" borderId="0" xfId="22" applyNumberFormat="1" applyFont="1" applyAlignment="1">
      <alignment horizontal="left" vertical="center" wrapText="1"/>
    </xf>
    <xf numFmtId="0" fontId="1" fillId="0" borderId="0" xfId="22" applyFill="1" applyAlignment="1">
      <alignment vertical="center"/>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0" fontId="1" fillId="0" borderId="0" xfId="22" quotePrefix="1" applyNumberFormat="1" applyFont="1" applyAlignment="1">
      <alignment vertical="top" wrapText="1"/>
    </xf>
    <xf numFmtId="49" fontId="12" fillId="0" borderId="0" xfId="11" applyNumberFormat="1" applyAlignment="1" applyProtection="1">
      <alignment vertical="center"/>
    </xf>
    <xf numFmtId="0" fontId="12" fillId="0" borderId="0" xfId="11" applyAlignment="1" applyProtection="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0" borderId="0" xfId="22" applyNumberFormat="1" applyFont="1" applyAlignment="1">
      <alignment vertical="center"/>
    </xf>
    <xf numFmtId="0" fontId="1" fillId="0" borderId="0" xfId="0" quotePrefix="1" applyNumberFormat="1" applyFont="1" applyAlignment="1">
      <alignment vertical="top" wrapText="1"/>
    </xf>
    <xf numFmtId="0" fontId="0" fillId="0" borderId="0" xfId="0" applyAlignment="1"/>
    <xf numFmtId="0" fontId="1" fillId="0" borderId="0" xfId="0" quotePrefix="1" applyNumberFormat="1" applyFont="1" applyFill="1" applyAlignment="1">
      <alignment vertical="top" wrapText="1"/>
    </xf>
    <xf numFmtId="0" fontId="0" fillId="0" borderId="0" xfId="0" applyFill="1" applyAlignment="1"/>
    <xf numFmtId="0" fontId="12" fillId="0" borderId="0" xfId="11" applyNumberFormat="1" applyAlignment="1" applyProtection="1">
      <alignment vertical="center" wrapText="1"/>
    </xf>
    <xf numFmtId="49" fontId="13" fillId="2" borderId="0" xfId="22" applyNumberFormat="1" applyFont="1" applyFill="1" applyAlignment="1">
      <alignment vertical="center" wrapText="1"/>
    </xf>
    <xf numFmtId="49" fontId="1" fillId="0" borderId="0" xfId="0" applyNumberFormat="1" applyFont="1" applyAlignment="1">
      <alignment vertical="center"/>
    </xf>
    <xf numFmtId="49" fontId="10" fillId="0" borderId="0" xfId="0" applyNumberFormat="1" applyFont="1" applyFill="1" applyAlignment="1">
      <alignment vertical="top" wrapText="1"/>
    </xf>
    <xf numFmtId="49" fontId="9" fillId="0" borderId="0" xfId="22" applyNumberFormat="1" applyFont="1" applyAlignment="1">
      <alignment vertical="center"/>
    </xf>
    <xf numFmtId="0" fontId="9" fillId="0" borderId="0" xfId="22" applyFont="1" applyAlignment="1">
      <alignment vertical="center"/>
    </xf>
    <xf numFmtId="49" fontId="1" fillId="0" borderId="0" xfId="22" quotePrefix="1" applyNumberFormat="1" applyFont="1" applyAlignment="1">
      <alignment vertical="center"/>
    </xf>
    <xf numFmtId="0" fontId="9" fillId="0" borderId="0" xfId="22" applyFont="1" applyFill="1" applyAlignment="1">
      <alignment vertical="center"/>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0" fontId="12" fillId="0" borderId="0" xfId="11" applyNumberFormat="1" applyFill="1" applyAlignment="1" applyProtection="1">
      <alignment vertical="center" wrapText="1"/>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0" fontId="2" fillId="0" borderId="61" xfId="22" applyFont="1" applyFill="1" applyBorder="1" applyAlignment="1" applyProtection="1">
      <alignment horizontal="left"/>
      <protection locked="0"/>
    </xf>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5"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13" fillId="0" borderId="35" xfId="22" applyFont="1" applyFill="1" applyBorder="1" applyAlignment="1">
      <alignment vertical="center"/>
    </xf>
    <xf numFmtId="0" fontId="13" fillId="0" borderId="36"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8" fillId="5" borderId="0" xfId="22" applyNumberFormat="1" applyFont="1" applyFill="1" applyAlignment="1" applyProtection="1">
      <alignment horizontal="left" vertical="center"/>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wrapText="1"/>
    </xf>
    <xf numFmtId="0" fontId="64"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66" fillId="17" borderId="0" xfId="0" applyFont="1" applyFill="1" applyAlignment="1">
      <alignment wrapText="1"/>
    </xf>
    <xf numFmtId="0" fontId="13"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0" fontId="64" fillId="0" borderId="0" xfId="0" applyFont="1" applyFill="1" applyAlignment="1">
      <alignment wrapText="1"/>
    </xf>
    <xf numFmtId="0" fontId="0" fillId="0" borderId="0" xfId="0" applyFill="1" applyAlignment="1">
      <alignment wrapText="1"/>
    </xf>
    <xf numFmtId="0" fontId="10" fillId="0" borderId="0" xfId="0" applyFont="1" applyAlignment="1">
      <alignment horizontal="center"/>
    </xf>
    <xf numFmtId="3" fontId="64" fillId="19" borderId="0" xfId="0" applyNumberFormat="1" applyFont="1" applyFill="1" applyAlignment="1">
      <alignment horizontal="right"/>
    </xf>
    <xf numFmtId="0" fontId="64" fillId="0" borderId="0" xfId="0" applyFont="1" applyFill="1" applyAlignment="1">
      <alignment vertical="center" wrapText="1"/>
    </xf>
    <xf numFmtId="0" fontId="0" fillId="0" borderId="0" xfId="0" applyFill="1" applyAlignment="1">
      <alignment vertical="center" wrapText="1"/>
    </xf>
    <xf numFmtId="0" fontId="10" fillId="0" borderId="15" xfId="0" applyFont="1" applyBorder="1" applyAlignment="1">
      <alignment horizontal="center"/>
    </xf>
    <xf numFmtId="172" fontId="1" fillId="19" borderId="0" xfId="21" applyNumberFormat="1" applyFont="1" applyFill="1" applyAlignment="1">
      <alignment horizontal="right"/>
    </xf>
    <xf numFmtId="0" fontId="64" fillId="18" borderId="78" xfId="0" applyFont="1" applyFill="1" applyBorder="1" applyAlignment="1">
      <alignment vertical="top" wrapText="1"/>
    </xf>
    <xf numFmtId="49" fontId="1" fillId="0" borderId="0" xfId="0" applyNumberFormat="1" applyFont="1" applyAlignment="1">
      <alignment horizontal="left" vertical="top" wrapText="1"/>
    </xf>
    <xf numFmtId="49" fontId="1" fillId="0" borderId="0" xfId="0" applyNumberFormat="1" applyFont="1" applyAlignment="1">
      <alignment horizontal="left" vertical="top" wrapText="1"/>
    </xf>
    <xf numFmtId="49" fontId="13" fillId="0" borderId="0" xfId="0" applyNumberFormat="1" applyFont="1" applyFill="1" applyAlignment="1">
      <alignment vertical="center" wrapText="1"/>
    </xf>
  </cellXfs>
  <cellStyles count="29">
    <cellStyle name="Bad" xfId="1"/>
    <cellStyle name="Calculation" xfId="2"/>
    <cellStyle name="Check Cell" xfId="3"/>
    <cellStyle name="Euro" xfId="4"/>
    <cellStyle name="Explanatory Text" xfId="5"/>
    <cellStyle name="Good" xfId="6"/>
    <cellStyle name="Heading 1" xfId="7"/>
    <cellStyle name="Heading 2" xfId="8"/>
    <cellStyle name="Heading 3" xfId="9"/>
    <cellStyle name="Heading 4" xfId="10"/>
    <cellStyle name="Hyperlink" xfId="11" builtinId="8"/>
    <cellStyle name="Input" xfId="12"/>
    <cellStyle name="Komma" xfId="13" builtinId="3"/>
    <cellStyle name="Komma 2" xfId="14"/>
    <cellStyle name="Linked Cell" xfId="15"/>
    <cellStyle name="Neutral" xfId="16"/>
    <cellStyle name="Normal 2" xfId="17"/>
    <cellStyle name="Note" xfId="18"/>
    <cellStyle name="Output" xfId="19"/>
    <cellStyle name="Procent" xfId="20" builtinId="5"/>
    <cellStyle name="Procent 2" xfId="21"/>
    <cellStyle name="Standaard" xfId="0" builtinId="0"/>
    <cellStyle name="Standaard 2" xfId="22"/>
    <cellStyle name="Standaard_3.Toelichting" xfId="23"/>
    <cellStyle name="Standaard_Blad1" xfId="24"/>
    <cellStyle name="Standaard2" xfId="25"/>
    <cellStyle name="Title" xfId="26"/>
    <cellStyle name="Total" xfId="27"/>
    <cellStyle name="Warning Text" xfId="28"/>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www.cbs.nl/bestandslevering"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2" Type="http://schemas.openxmlformats.org/officeDocument/2006/relationships/hyperlink" Target="http://www.commissiebbv.nl/thema/vernieuwing-bbv/"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printerSettings" Target="../printerSettings/printerSettings3.bin"/><Relationship Id="rId10" Type="http://schemas.openxmlformats.org/officeDocument/2006/relationships/hyperlink" Target="http://www.cbs.nl/kredo" TargetMode="External"/><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F28"/>
  <sheetViews>
    <sheetView showGridLines="0" tabSelected="1" zoomScaleNormal="100" zoomScaleSheetLayoutView="100" workbookViewId="0">
      <selection activeCell="B20" sqref="B20"/>
    </sheetView>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747</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703</v>
      </c>
      <c r="C12" s="4" t="s">
        <v>3</v>
      </c>
    </row>
    <row r="13" spans="1:6" ht="67.5" customHeight="1" x14ac:dyDescent="0.2">
      <c r="A13" s="9"/>
      <c r="B13" s="398" t="s">
        <v>737</v>
      </c>
    </row>
    <row r="14" spans="1:6" ht="42.75" customHeight="1" x14ac:dyDescent="0.2">
      <c r="A14" s="9"/>
      <c r="B14" s="383" t="s">
        <v>729</v>
      </c>
    </row>
    <row r="15" spans="1:6" ht="99" customHeight="1" x14ac:dyDescent="0.2">
      <c r="A15" s="9"/>
      <c r="B15" s="357" t="s">
        <v>704</v>
      </c>
    </row>
    <row r="16" spans="1:6" ht="53.25" customHeight="1" x14ac:dyDescent="0.2">
      <c r="B16" s="259" t="s">
        <v>705</v>
      </c>
    </row>
    <row r="17" spans="1:2" ht="24.75" customHeight="1" x14ac:dyDescent="0.2">
      <c r="A17" s="9"/>
      <c r="B17" s="392" t="s">
        <v>4</v>
      </c>
    </row>
    <row r="18" spans="1:2" x14ac:dyDescent="0.2">
      <c r="A18" s="9"/>
      <c r="B18" s="12" t="s">
        <v>5</v>
      </c>
    </row>
    <row r="19" spans="1:2" x14ac:dyDescent="0.2">
      <c r="A19" s="9"/>
      <c r="B19" s="12" t="s">
        <v>6</v>
      </c>
    </row>
    <row r="20" spans="1:2" x14ac:dyDescent="0.2">
      <c r="A20" s="9"/>
      <c r="B20" s="12" t="s">
        <v>7</v>
      </c>
    </row>
    <row r="21" spans="1:2" x14ac:dyDescent="0.2">
      <c r="A21" s="9"/>
      <c r="B21" s="13" t="s">
        <v>8</v>
      </c>
    </row>
    <row r="22" spans="1:2" x14ac:dyDescent="0.2">
      <c r="A22" s="9"/>
      <c r="B22" s="13" t="s">
        <v>9</v>
      </c>
    </row>
    <row r="23" spans="1:2" ht="15" customHeight="1" x14ac:dyDescent="0.2">
      <c r="B23" s="13"/>
    </row>
    <row r="24" spans="1:2" ht="15" customHeight="1" x14ac:dyDescent="0.2">
      <c r="B24" s="10" t="s">
        <v>10</v>
      </c>
    </row>
    <row r="25" spans="1:2" ht="15" customHeight="1" x14ac:dyDescent="0.2">
      <c r="B25" s="10"/>
    </row>
    <row r="26" spans="1:2" x14ac:dyDescent="0.2">
      <c r="B26" s="10"/>
    </row>
    <row r="27" spans="1:2" x14ac:dyDescent="0.2">
      <c r="B27" s="10" t="s">
        <v>11</v>
      </c>
    </row>
    <row r="28" spans="1:2" x14ac:dyDescent="0.2">
      <c r="B28" s="10" t="s">
        <v>12</v>
      </c>
    </row>
  </sheetData>
  <hyperlinks>
    <hyperlink ref="B21" r:id="rId1"/>
    <hyperlink ref="B22" r:id="rId2"/>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61"/>
  <sheetViews>
    <sheetView showGridLines="0" zoomScale="90" zoomScaleNormal="90" workbookViewId="0"/>
  </sheetViews>
  <sheetFormatPr defaultRowHeight="12.75" x14ac:dyDescent="0.25"/>
  <cols>
    <col min="1" max="1" width="96.28515625" style="25" customWidth="1"/>
    <col min="2" max="2" width="15.7109375" style="15" customWidth="1"/>
    <col min="3" max="16384" width="9.140625" style="15"/>
  </cols>
  <sheetData>
    <row r="1" spans="1:2" ht="15" x14ac:dyDescent="0.25">
      <c r="A1" s="14" t="s">
        <v>13</v>
      </c>
    </row>
    <row r="3" spans="1:2" ht="25.5" customHeight="1" x14ac:dyDescent="0.25">
      <c r="A3" s="260" t="s">
        <v>708</v>
      </c>
      <c r="B3" s="261"/>
    </row>
    <row r="4" spans="1:2" ht="15" customHeight="1" x14ac:dyDescent="0.25">
      <c r="A4" s="262" t="s">
        <v>706</v>
      </c>
      <c r="B4" s="263"/>
    </row>
    <row r="5" spans="1:2" ht="15" customHeight="1" x14ac:dyDescent="0.25">
      <c r="A5" s="262" t="s">
        <v>707</v>
      </c>
      <c r="B5" s="374"/>
    </row>
    <row r="6" spans="1:2" ht="15" x14ac:dyDescent="0.25">
      <c r="A6" s="262" t="s">
        <v>541</v>
      </c>
      <c r="B6" s="263"/>
    </row>
    <row r="7" spans="1:2" ht="15" x14ac:dyDescent="0.25">
      <c r="A7" s="262" t="s">
        <v>542</v>
      </c>
      <c r="B7" s="263"/>
    </row>
    <row r="8" spans="1:2" x14ac:dyDescent="0.2">
      <c r="A8" s="257"/>
    </row>
    <row r="9" spans="1:2" ht="46.5" customHeight="1" x14ac:dyDescent="0.2">
      <c r="A9" s="354" t="s">
        <v>647</v>
      </c>
    </row>
    <row r="10" spans="1:2" ht="7.5" customHeight="1" x14ac:dyDescent="0.2">
      <c r="A10" s="354"/>
    </row>
    <row r="11" spans="1:2" ht="28.5" customHeight="1" x14ac:dyDescent="0.25">
      <c r="A11" s="355" t="s">
        <v>670</v>
      </c>
      <c r="B11" s="263"/>
    </row>
    <row r="12" spans="1:2" x14ac:dyDescent="0.2">
      <c r="A12" s="17" t="s">
        <v>14</v>
      </c>
    </row>
    <row r="13" spans="1:2" ht="9" customHeight="1" x14ac:dyDescent="0.2">
      <c r="A13" s="17"/>
    </row>
    <row r="14" spans="1:2" ht="45" customHeight="1" x14ac:dyDescent="0.25">
      <c r="A14" s="18" t="s">
        <v>710</v>
      </c>
    </row>
    <row r="15" spans="1:2" ht="8.25" customHeight="1" x14ac:dyDescent="0.25">
      <c r="A15" s="19"/>
    </row>
    <row r="16" spans="1:2" ht="26.25" customHeight="1" x14ac:dyDescent="0.25">
      <c r="A16" s="265" t="s">
        <v>15</v>
      </c>
    </row>
    <row r="17" spans="1:2" ht="45" customHeight="1" x14ac:dyDescent="0.25">
      <c r="A17" s="264" t="s">
        <v>543</v>
      </c>
      <c r="B17" s="261"/>
    </row>
    <row r="18" spans="1:2" ht="7.5" customHeight="1" x14ac:dyDescent="0.25">
      <c r="A18" s="20"/>
    </row>
    <row r="19" spans="1:2" ht="54" customHeight="1" x14ac:dyDescent="0.25">
      <c r="A19" s="266" t="s">
        <v>709</v>
      </c>
    </row>
    <row r="20" spans="1:2" ht="7.5" customHeight="1" x14ac:dyDescent="0.25">
      <c r="A20" s="266"/>
    </row>
    <row r="21" spans="1:2" ht="17.25" customHeight="1" x14ac:dyDescent="0.2">
      <c r="A21" s="21" t="s">
        <v>17</v>
      </c>
    </row>
    <row r="22" spans="1:2" ht="19.5" customHeight="1" x14ac:dyDescent="0.2">
      <c r="A22" s="21"/>
    </row>
    <row r="23" spans="1:2" ht="15" x14ac:dyDescent="0.25">
      <c r="A23" s="14" t="s">
        <v>18</v>
      </c>
    </row>
    <row r="24" spans="1:2" ht="7.5" customHeight="1" x14ac:dyDescent="0.2">
      <c r="A24" s="22"/>
    </row>
    <row r="25" spans="1:2" ht="12.75" customHeight="1" x14ac:dyDescent="0.2">
      <c r="A25" s="16" t="s">
        <v>19</v>
      </c>
    </row>
    <row r="26" spans="1:2" ht="6.75" customHeight="1" x14ac:dyDescent="0.2">
      <c r="A26" s="16"/>
    </row>
    <row r="27" spans="1:2" ht="5.25" customHeight="1" x14ac:dyDescent="0.2">
      <c r="A27" s="16"/>
    </row>
    <row r="28" spans="1:2" x14ac:dyDescent="0.25">
      <c r="A28" s="23" t="s">
        <v>684</v>
      </c>
    </row>
    <row r="29" spans="1:2" x14ac:dyDescent="0.25">
      <c r="A29" s="23" t="s">
        <v>685</v>
      </c>
    </row>
    <row r="30" spans="1:2" x14ac:dyDescent="0.25">
      <c r="A30" s="23" t="s">
        <v>686</v>
      </c>
    </row>
    <row r="31" spans="1:2" x14ac:dyDescent="0.2">
      <c r="A31" s="24" t="s">
        <v>673</v>
      </c>
    </row>
    <row r="32" spans="1:2" ht="8.25" customHeight="1" x14ac:dyDescent="0.2">
      <c r="A32" s="24"/>
    </row>
    <row r="33" spans="1:1" ht="13.5" customHeight="1" x14ac:dyDescent="0.25">
      <c r="A33" s="15" t="s">
        <v>20</v>
      </c>
    </row>
    <row r="34" spans="1:1" ht="13.5" customHeight="1" x14ac:dyDescent="0.25">
      <c r="A34" s="15" t="s">
        <v>21</v>
      </c>
    </row>
    <row r="35" spans="1:1" ht="13.5" customHeight="1" x14ac:dyDescent="0.25">
      <c r="A35" s="25" t="s">
        <v>687</v>
      </c>
    </row>
    <row r="36" spans="1:1" s="335" customFormat="1" ht="13.5" customHeight="1" x14ac:dyDescent="0.25">
      <c r="A36" s="40" t="s">
        <v>544</v>
      </c>
    </row>
    <row r="37" spans="1:1" ht="13.5" customHeight="1" x14ac:dyDescent="0.25">
      <c r="A37" s="25" t="s">
        <v>22</v>
      </c>
    </row>
    <row r="38" spans="1:1" ht="13.5" customHeight="1" x14ac:dyDescent="0.25">
      <c r="A38" s="25" t="s">
        <v>23</v>
      </c>
    </row>
    <row r="39" spans="1:1" ht="12.75" customHeight="1" x14ac:dyDescent="0.25">
      <c r="A39" s="25" t="s">
        <v>24</v>
      </c>
    </row>
    <row r="40" spans="1:1" x14ac:dyDescent="0.25">
      <c r="A40" s="25" t="s">
        <v>24</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hyperlink ref="A12" r:id="rId2"/>
    <hyperlink ref="A17" r:id="rId3"/>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13"/>
  <sheetViews>
    <sheetView showGridLines="0" zoomScaleNormal="100" zoomScaleSheetLayoutView="100" workbookViewId="0">
      <selection sqref="A1:D1"/>
    </sheetView>
  </sheetViews>
  <sheetFormatPr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20" t="s">
        <v>25</v>
      </c>
      <c r="B1" s="418"/>
      <c r="C1" s="418"/>
      <c r="D1" s="418"/>
    </row>
    <row r="2" spans="1:9" ht="7.5" customHeight="1" x14ac:dyDescent="0.25">
      <c r="A2" s="421"/>
      <c r="B2" s="418"/>
      <c r="C2" s="418"/>
      <c r="D2" s="418"/>
    </row>
    <row r="3" spans="1:9" ht="47.25" customHeight="1" x14ac:dyDescent="0.25">
      <c r="A3" s="419" t="s">
        <v>713</v>
      </c>
      <c r="B3" s="422"/>
      <c r="C3" s="422"/>
      <c r="D3" s="422"/>
    </row>
    <row r="4" spans="1:9" ht="7.5" customHeight="1" x14ac:dyDescent="0.25">
      <c r="A4" s="25"/>
      <c r="B4" s="32"/>
      <c r="C4" s="32"/>
      <c r="D4" s="32"/>
    </row>
    <row r="5" spans="1:9" ht="25.5" customHeight="1" x14ac:dyDescent="0.25">
      <c r="A5" s="33" t="s">
        <v>26</v>
      </c>
      <c r="B5" s="423" t="s">
        <v>27</v>
      </c>
      <c r="C5" s="423"/>
      <c r="D5" s="423"/>
      <c r="F5" s="417"/>
      <c r="G5" s="422"/>
      <c r="H5" s="422"/>
      <c r="I5" s="422"/>
    </row>
    <row r="6" spans="1:9" ht="38.25" customHeight="1" x14ac:dyDescent="0.25">
      <c r="A6" s="33" t="s">
        <v>26</v>
      </c>
      <c r="B6" s="423" t="s">
        <v>28</v>
      </c>
      <c r="C6" s="422"/>
      <c r="D6" s="422"/>
    </row>
    <row r="7" spans="1:9" ht="25.5" customHeight="1" x14ac:dyDescent="0.25">
      <c r="A7" s="33" t="s">
        <v>26</v>
      </c>
      <c r="B7" s="423" t="s">
        <v>29</v>
      </c>
      <c r="C7" s="422"/>
      <c r="D7" s="422"/>
    </row>
    <row r="8" spans="1:9" ht="7.5" customHeight="1" x14ac:dyDescent="0.25">
      <c r="A8" s="33"/>
      <c r="B8" s="34"/>
      <c r="C8" s="32"/>
      <c r="D8" s="32"/>
    </row>
    <row r="9" spans="1:9" ht="25.5" customHeight="1" x14ac:dyDescent="0.2">
      <c r="A9" s="424" t="s">
        <v>669</v>
      </c>
      <c r="B9" s="425"/>
      <c r="C9" s="425"/>
      <c r="D9" s="425"/>
    </row>
    <row r="10" spans="1:9" ht="7.5" customHeight="1" x14ac:dyDescent="0.2">
      <c r="A10" s="35"/>
      <c r="B10" s="36"/>
      <c r="C10" s="36"/>
      <c r="D10" s="36"/>
    </row>
    <row r="11" spans="1:9" ht="38.25" customHeight="1" x14ac:dyDescent="0.25">
      <c r="A11" s="417" t="s">
        <v>30</v>
      </c>
      <c r="B11" s="422"/>
      <c r="C11" s="422"/>
      <c r="D11" s="422"/>
    </row>
    <row r="12" spans="1:9" ht="12.75" x14ac:dyDescent="0.25">
      <c r="A12" s="417" t="s">
        <v>714</v>
      </c>
      <c r="B12" s="422"/>
      <c r="C12" s="422"/>
      <c r="D12" s="422"/>
    </row>
    <row r="13" spans="1:9" ht="7.5" customHeight="1" x14ac:dyDescent="0.25">
      <c r="A13" s="417"/>
      <c r="B13" s="418"/>
      <c r="C13" s="418"/>
      <c r="D13" s="418"/>
    </row>
    <row r="14" spans="1:9" s="15" customFormat="1" ht="25.5" customHeight="1" x14ac:dyDescent="0.25">
      <c r="A14" s="419" t="s">
        <v>715</v>
      </c>
      <c r="B14" s="418"/>
      <c r="C14" s="418"/>
      <c r="D14" s="418"/>
    </row>
    <row r="15" spans="1:9" s="15" customFormat="1" ht="12.75" x14ac:dyDescent="0.25">
      <c r="A15" s="33" t="s">
        <v>26</v>
      </c>
      <c r="B15" s="423" t="s">
        <v>31</v>
      </c>
      <c r="C15" s="423"/>
      <c r="D15" s="423"/>
    </row>
    <row r="16" spans="1:9" ht="12.75" x14ac:dyDescent="0.25">
      <c r="A16" s="33" t="s">
        <v>26</v>
      </c>
      <c r="B16" s="423" t="s">
        <v>32</v>
      </c>
      <c r="C16" s="423"/>
      <c r="D16" s="423"/>
    </row>
    <row r="17" spans="1:4" ht="12.75" x14ac:dyDescent="0.25">
      <c r="A17" s="33" t="s">
        <v>26</v>
      </c>
      <c r="B17" s="423" t="s">
        <v>33</v>
      </c>
      <c r="C17" s="423"/>
      <c r="D17" s="423"/>
    </row>
    <row r="18" spans="1:4" ht="7.5" customHeight="1" x14ac:dyDescent="0.25">
      <c r="A18" s="33"/>
      <c r="B18" s="34"/>
      <c r="C18" s="34"/>
      <c r="D18" s="34"/>
    </row>
    <row r="19" spans="1:4" ht="25.5" customHeight="1" x14ac:dyDescent="0.25">
      <c r="A19" s="417" t="s">
        <v>716</v>
      </c>
      <c r="B19" s="418"/>
      <c r="C19" s="418"/>
      <c r="D19" s="418"/>
    </row>
    <row r="20" spans="1:4" ht="7.5" customHeight="1" x14ac:dyDescent="0.25">
      <c r="A20" s="421"/>
      <c r="B20" s="418"/>
      <c r="C20" s="418"/>
      <c r="D20" s="418"/>
    </row>
    <row r="21" spans="1:4" ht="25.5" customHeight="1" x14ac:dyDescent="0.25">
      <c r="A21" s="417" t="s">
        <v>717</v>
      </c>
      <c r="B21" s="418"/>
      <c r="C21" s="418"/>
      <c r="D21" s="418"/>
    </row>
    <row r="22" spans="1:4" ht="7.5" customHeight="1" x14ac:dyDescent="0.25">
      <c r="A22" s="37"/>
      <c r="B22" s="38"/>
      <c r="C22" s="38"/>
      <c r="D22" s="38"/>
    </row>
    <row r="23" spans="1:4" ht="25.5" customHeight="1" x14ac:dyDescent="0.25">
      <c r="A23" s="419" t="s">
        <v>34</v>
      </c>
      <c r="B23" s="418"/>
      <c r="C23" s="418"/>
      <c r="D23" s="418"/>
    </row>
    <row r="24" spans="1:4" ht="7.5" customHeight="1" x14ac:dyDescent="0.25">
      <c r="A24" s="421"/>
      <c r="B24" s="418"/>
      <c r="C24" s="418"/>
      <c r="D24" s="418"/>
    </row>
    <row r="25" spans="1:4" ht="12.75" customHeight="1" x14ac:dyDescent="0.25">
      <c r="A25" s="435" t="s">
        <v>648</v>
      </c>
      <c r="B25" s="435"/>
      <c r="C25" s="344" t="s">
        <v>17</v>
      </c>
      <c r="D25" s="345"/>
    </row>
    <row r="26" spans="1:4" ht="9.75" customHeight="1" x14ac:dyDescent="0.25">
      <c r="A26" s="419"/>
      <c r="B26" s="418"/>
      <c r="C26" s="418"/>
      <c r="D26" s="418"/>
    </row>
    <row r="27" spans="1:4" s="39" customFormat="1" ht="15" customHeight="1" x14ac:dyDescent="0.25">
      <c r="A27" s="420" t="s">
        <v>35</v>
      </c>
      <c r="B27" s="418"/>
      <c r="C27" s="418"/>
      <c r="D27" s="418"/>
    </row>
    <row r="28" spans="1:4" s="39" customFormat="1" ht="7.5" customHeight="1" x14ac:dyDescent="0.25">
      <c r="A28" s="434"/>
      <c r="B28" s="418"/>
      <c r="C28" s="418"/>
      <c r="D28" s="418"/>
    </row>
    <row r="29" spans="1:4" s="39" customFormat="1" ht="63.75" customHeight="1" x14ac:dyDescent="0.25">
      <c r="A29" s="426" t="s">
        <v>718</v>
      </c>
      <c r="B29" s="418"/>
      <c r="C29" s="418"/>
      <c r="D29" s="418"/>
    </row>
    <row r="30" spans="1:4" s="39" customFormat="1" ht="9.75" customHeight="1" x14ac:dyDescent="0.25">
      <c r="A30" s="426"/>
      <c r="B30" s="418"/>
      <c r="C30" s="418"/>
      <c r="D30" s="418"/>
    </row>
    <row r="31" spans="1:4" s="39" customFormat="1" ht="19.5" customHeight="1" x14ac:dyDescent="0.25">
      <c r="A31" s="413" t="s">
        <v>688</v>
      </c>
      <c r="B31" s="414"/>
      <c r="C31" s="414"/>
      <c r="D31" s="414"/>
    </row>
    <row r="32" spans="1:4" s="39" customFormat="1" ht="4.5" customHeight="1" x14ac:dyDescent="0.25">
      <c r="A32" s="371"/>
      <c r="B32" s="368"/>
      <c r="C32" s="368"/>
      <c r="D32" s="368"/>
    </row>
    <row r="33" spans="1:256" s="39" customFormat="1" ht="15" x14ac:dyDescent="0.25">
      <c r="A33" s="427" t="s">
        <v>689</v>
      </c>
      <c r="B33" s="414"/>
      <c r="C33" s="414"/>
      <c r="D33" s="414"/>
    </row>
    <row r="34" spans="1:256" s="39" customFormat="1" ht="15" x14ac:dyDescent="0.25">
      <c r="A34" s="384" t="s">
        <v>26</v>
      </c>
      <c r="B34" s="428" t="s">
        <v>690</v>
      </c>
      <c r="C34" s="414"/>
      <c r="D34" s="414"/>
    </row>
    <row r="35" spans="1:256" s="39" customFormat="1" ht="15" x14ac:dyDescent="0.25">
      <c r="A35" s="384"/>
      <c r="B35" s="385" t="s">
        <v>719</v>
      </c>
      <c r="C35" s="373"/>
      <c r="D35" s="373"/>
    </row>
    <row r="36" spans="1:256" s="39" customFormat="1" ht="15" x14ac:dyDescent="0.25">
      <c r="A36" s="384" t="s">
        <v>26</v>
      </c>
      <c r="B36" s="428" t="s">
        <v>691</v>
      </c>
      <c r="C36" s="409"/>
      <c r="D36" s="409"/>
    </row>
    <row r="37" spans="1:256" s="39" customFormat="1" ht="15" x14ac:dyDescent="0.25">
      <c r="A37" s="386"/>
      <c r="B37" s="429" t="s">
        <v>692</v>
      </c>
      <c r="C37" s="430"/>
      <c r="D37" s="430"/>
    </row>
    <row r="38" spans="1:256" s="39" customFormat="1" ht="27" customHeight="1" x14ac:dyDescent="0.25">
      <c r="A38" s="387" t="s">
        <v>26</v>
      </c>
      <c r="B38" s="431" t="s">
        <v>693</v>
      </c>
      <c r="C38" s="432"/>
      <c r="D38" s="432"/>
    </row>
    <row r="39" spans="1:256" s="39" customFormat="1" ht="15" x14ac:dyDescent="0.25">
      <c r="A39" s="386"/>
      <c r="B39" s="433" t="s">
        <v>694</v>
      </c>
      <c r="C39" s="433"/>
      <c r="D39" s="433"/>
    </row>
    <row r="40" spans="1:256" s="39" customFormat="1" ht="15" x14ac:dyDescent="0.25">
      <c r="A40" s="387" t="s">
        <v>26</v>
      </c>
      <c r="B40" s="427" t="s">
        <v>695</v>
      </c>
      <c r="C40" s="432"/>
      <c r="D40" s="432"/>
    </row>
    <row r="41" spans="1:256" s="39" customFormat="1" ht="15" x14ac:dyDescent="0.25">
      <c r="A41" s="387"/>
      <c r="B41" s="388" t="s">
        <v>696</v>
      </c>
      <c r="C41" s="365"/>
      <c r="D41" s="365"/>
    </row>
    <row r="42" spans="1:256" s="39" customFormat="1" ht="9.75" customHeight="1" x14ac:dyDescent="0.25">
      <c r="A42" s="369"/>
      <c r="B42" s="368"/>
      <c r="C42" s="368"/>
      <c r="D42" s="368"/>
    </row>
    <row r="43" spans="1:256" s="39" customFormat="1" ht="15" customHeight="1" x14ac:dyDescent="0.25">
      <c r="A43" s="420" t="s">
        <v>36</v>
      </c>
      <c r="B43" s="418"/>
      <c r="C43" s="418"/>
      <c r="D43" s="418"/>
    </row>
    <row r="44" spans="1:256" s="39" customFormat="1" ht="7.5" customHeight="1" x14ac:dyDescent="0.25">
      <c r="A44" s="40"/>
      <c r="B44" s="38"/>
      <c r="C44" s="38"/>
      <c r="D44" s="38"/>
    </row>
    <row r="45" spans="1:256" s="39" customFormat="1" ht="89.25" customHeight="1" x14ac:dyDescent="0.25">
      <c r="A45" s="423" t="s">
        <v>720</v>
      </c>
      <c r="B45" s="418"/>
      <c r="C45" s="418"/>
      <c r="D45" s="418"/>
      <c r="E45" s="423"/>
      <c r="F45" s="418"/>
      <c r="G45" s="418"/>
      <c r="H45" s="418"/>
      <c r="I45" s="423"/>
      <c r="J45" s="418"/>
      <c r="K45" s="418"/>
      <c r="L45" s="418"/>
      <c r="M45" s="423"/>
      <c r="N45" s="418"/>
      <c r="O45" s="418"/>
      <c r="P45" s="418"/>
      <c r="Q45" s="423"/>
      <c r="R45" s="418"/>
      <c r="S45" s="418"/>
      <c r="T45" s="418"/>
      <c r="U45" s="423"/>
      <c r="V45" s="418"/>
      <c r="W45" s="418"/>
      <c r="X45" s="418"/>
      <c r="Y45" s="423"/>
      <c r="Z45" s="418"/>
      <c r="AA45" s="418"/>
      <c r="AB45" s="418"/>
      <c r="AC45" s="423"/>
      <c r="AD45" s="418"/>
      <c r="AE45" s="418"/>
      <c r="AF45" s="418"/>
      <c r="AG45" s="423"/>
      <c r="AH45" s="418"/>
      <c r="AI45" s="418"/>
      <c r="AJ45" s="418"/>
      <c r="AK45" s="423"/>
      <c r="AL45" s="418"/>
      <c r="AM45" s="418"/>
      <c r="AN45" s="418"/>
      <c r="AO45" s="423"/>
      <c r="AP45" s="418"/>
      <c r="AQ45" s="418"/>
      <c r="AR45" s="418"/>
      <c r="AS45" s="423"/>
      <c r="AT45" s="418"/>
      <c r="AU45" s="418"/>
      <c r="AV45" s="418"/>
      <c r="AW45" s="423"/>
      <c r="AX45" s="418"/>
      <c r="AY45" s="418"/>
      <c r="AZ45" s="418"/>
      <c r="BA45" s="423"/>
      <c r="BB45" s="418"/>
      <c r="BC45" s="418"/>
      <c r="BD45" s="418"/>
      <c r="BE45" s="423"/>
      <c r="BF45" s="418"/>
      <c r="BG45" s="418"/>
      <c r="BH45" s="418"/>
      <c r="BI45" s="423"/>
      <c r="BJ45" s="418"/>
      <c r="BK45" s="418"/>
      <c r="BL45" s="418"/>
      <c r="BM45" s="423"/>
      <c r="BN45" s="418"/>
      <c r="BO45" s="418"/>
      <c r="BP45" s="418"/>
      <c r="BQ45" s="423"/>
      <c r="BR45" s="418"/>
      <c r="BS45" s="418"/>
      <c r="BT45" s="418"/>
      <c r="BU45" s="423"/>
      <c r="BV45" s="418"/>
      <c r="BW45" s="418"/>
      <c r="BX45" s="418"/>
      <c r="BY45" s="423"/>
      <c r="BZ45" s="418"/>
      <c r="CA45" s="418"/>
      <c r="CB45" s="418"/>
      <c r="CC45" s="423"/>
      <c r="CD45" s="418"/>
      <c r="CE45" s="418"/>
      <c r="CF45" s="418"/>
      <c r="CG45" s="423"/>
      <c r="CH45" s="418"/>
      <c r="CI45" s="418"/>
      <c r="CJ45" s="418"/>
      <c r="CK45" s="423"/>
      <c r="CL45" s="418"/>
      <c r="CM45" s="418"/>
      <c r="CN45" s="418"/>
      <c r="CO45" s="423"/>
      <c r="CP45" s="418"/>
      <c r="CQ45" s="418"/>
      <c r="CR45" s="418"/>
      <c r="CS45" s="423"/>
      <c r="CT45" s="418"/>
      <c r="CU45" s="418"/>
      <c r="CV45" s="418"/>
      <c r="CW45" s="423"/>
      <c r="CX45" s="418"/>
      <c r="CY45" s="418"/>
      <c r="CZ45" s="418"/>
      <c r="DA45" s="423"/>
      <c r="DB45" s="418"/>
      <c r="DC45" s="418"/>
      <c r="DD45" s="418"/>
      <c r="DE45" s="423"/>
      <c r="DF45" s="418"/>
      <c r="DG45" s="418"/>
      <c r="DH45" s="418"/>
      <c r="DI45" s="423"/>
      <c r="DJ45" s="418"/>
      <c r="DK45" s="418"/>
      <c r="DL45" s="418"/>
      <c r="DM45" s="423"/>
      <c r="DN45" s="418"/>
      <c r="DO45" s="418"/>
      <c r="DP45" s="418"/>
      <c r="DQ45" s="423"/>
      <c r="DR45" s="418"/>
      <c r="DS45" s="418"/>
      <c r="DT45" s="418"/>
      <c r="DU45" s="423"/>
      <c r="DV45" s="418"/>
      <c r="DW45" s="418"/>
      <c r="DX45" s="418"/>
      <c r="DY45" s="423"/>
      <c r="DZ45" s="418"/>
      <c r="EA45" s="418"/>
      <c r="EB45" s="418"/>
      <c r="EC45" s="423"/>
      <c r="ED45" s="418"/>
      <c r="EE45" s="418"/>
      <c r="EF45" s="418"/>
      <c r="EG45" s="423"/>
      <c r="EH45" s="418"/>
      <c r="EI45" s="418"/>
      <c r="EJ45" s="418"/>
      <c r="EK45" s="423"/>
      <c r="EL45" s="418"/>
      <c r="EM45" s="418"/>
      <c r="EN45" s="418"/>
      <c r="EO45" s="423"/>
      <c r="EP45" s="418"/>
      <c r="EQ45" s="418"/>
      <c r="ER45" s="418"/>
      <c r="ES45" s="423"/>
      <c r="ET45" s="418"/>
      <c r="EU45" s="418"/>
      <c r="EV45" s="418"/>
      <c r="EW45" s="423"/>
      <c r="EX45" s="418"/>
      <c r="EY45" s="418"/>
      <c r="EZ45" s="418"/>
      <c r="FA45" s="423"/>
      <c r="FB45" s="418"/>
      <c r="FC45" s="418"/>
      <c r="FD45" s="418"/>
      <c r="FE45" s="423"/>
      <c r="FF45" s="418"/>
      <c r="FG45" s="418"/>
      <c r="FH45" s="418"/>
      <c r="FI45" s="423"/>
      <c r="FJ45" s="418"/>
      <c r="FK45" s="418"/>
      <c r="FL45" s="418"/>
      <c r="FM45" s="423"/>
      <c r="FN45" s="418"/>
      <c r="FO45" s="418"/>
      <c r="FP45" s="418"/>
      <c r="FQ45" s="423"/>
      <c r="FR45" s="418"/>
      <c r="FS45" s="418"/>
      <c r="FT45" s="418"/>
      <c r="FU45" s="423"/>
      <c r="FV45" s="418"/>
      <c r="FW45" s="418"/>
      <c r="FX45" s="418"/>
      <c r="FY45" s="423"/>
      <c r="FZ45" s="418"/>
      <c r="GA45" s="418"/>
      <c r="GB45" s="418"/>
      <c r="GC45" s="423"/>
      <c r="GD45" s="418"/>
      <c r="GE45" s="418"/>
      <c r="GF45" s="418"/>
      <c r="GG45" s="423"/>
      <c r="GH45" s="418"/>
      <c r="GI45" s="418"/>
      <c r="GJ45" s="418"/>
      <c r="GK45" s="423"/>
      <c r="GL45" s="418"/>
      <c r="GM45" s="418"/>
      <c r="GN45" s="418"/>
      <c r="GO45" s="423"/>
      <c r="GP45" s="418"/>
      <c r="GQ45" s="418"/>
      <c r="GR45" s="418"/>
      <c r="GS45" s="423"/>
      <c r="GT45" s="418"/>
      <c r="GU45" s="418"/>
      <c r="GV45" s="418"/>
      <c r="GW45" s="423"/>
      <c r="GX45" s="418"/>
      <c r="GY45" s="418"/>
      <c r="GZ45" s="418"/>
      <c r="HA45" s="423"/>
      <c r="HB45" s="418"/>
      <c r="HC45" s="418"/>
      <c r="HD45" s="418"/>
      <c r="HE45" s="423"/>
      <c r="HF45" s="418"/>
      <c r="HG45" s="418"/>
      <c r="HH45" s="418"/>
      <c r="HI45" s="423"/>
      <c r="HJ45" s="418"/>
      <c r="HK45" s="418"/>
      <c r="HL45" s="418"/>
      <c r="HM45" s="423"/>
      <c r="HN45" s="418"/>
      <c r="HO45" s="418"/>
      <c r="HP45" s="418"/>
      <c r="HQ45" s="423"/>
      <c r="HR45" s="418"/>
      <c r="HS45" s="418"/>
      <c r="HT45" s="418"/>
      <c r="HU45" s="423"/>
      <c r="HV45" s="418"/>
      <c r="HW45" s="418"/>
      <c r="HX45" s="418"/>
      <c r="HY45" s="423"/>
      <c r="HZ45" s="418"/>
      <c r="IA45" s="418"/>
      <c r="IB45" s="418"/>
      <c r="IC45" s="423"/>
      <c r="ID45" s="418"/>
      <c r="IE45" s="418"/>
      <c r="IF45" s="418"/>
      <c r="IG45" s="423"/>
      <c r="IH45" s="418"/>
      <c r="II45" s="418"/>
      <c r="IJ45" s="418"/>
      <c r="IK45" s="423"/>
      <c r="IL45" s="418"/>
      <c r="IM45" s="418"/>
      <c r="IN45" s="418"/>
      <c r="IO45" s="423"/>
      <c r="IP45" s="418"/>
      <c r="IQ45" s="418"/>
      <c r="IR45" s="418"/>
      <c r="IS45" s="423"/>
      <c r="IT45" s="418"/>
      <c r="IU45" s="418"/>
      <c r="IV45" s="418"/>
    </row>
    <row r="46" spans="1:256" s="39" customFormat="1" ht="7.5" customHeight="1" x14ac:dyDescent="0.25">
      <c r="A46" s="423"/>
      <c r="B46" s="418"/>
      <c r="C46" s="418"/>
      <c r="D46" s="418"/>
    </row>
    <row r="47" spans="1:256" s="39" customFormat="1" ht="38.25" customHeight="1" x14ac:dyDescent="0.25">
      <c r="A47" s="423" t="s">
        <v>37</v>
      </c>
      <c r="B47" s="418"/>
      <c r="C47" s="418"/>
      <c r="D47" s="418"/>
    </row>
    <row r="48" spans="1:256" s="39" customFormat="1" ht="7.5" customHeight="1" x14ac:dyDescent="0.25">
      <c r="A48" s="423"/>
      <c r="B48" s="418"/>
      <c r="C48" s="418"/>
      <c r="D48" s="418"/>
    </row>
    <row r="49" spans="1:10" s="39" customFormat="1" ht="63.75" customHeight="1" x14ac:dyDescent="0.25">
      <c r="A49" s="423" t="s">
        <v>38</v>
      </c>
      <c r="B49" s="418"/>
      <c r="C49" s="418"/>
      <c r="D49" s="418"/>
    </row>
    <row r="50" spans="1:10" s="39" customFormat="1" ht="15.75" customHeight="1" x14ac:dyDescent="0.25">
      <c r="A50" s="437" t="s">
        <v>645</v>
      </c>
      <c r="B50" s="414"/>
      <c r="C50" s="414"/>
      <c r="D50" s="414"/>
    </row>
    <row r="51" spans="1:10" s="39" customFormat="1" ht="15.75" customHeight="1" x14ac:dyDescent="0.25">
      <c r="A51" s="430" t="s">
        <v>646</v>
      </c>
      <c r="B51" s="414"/>
      <c r="C51" s="414"/>
      <c r="D51" s="414"/>
    </row>
    <row r="52" spans="1:10" s="39" customFormat="1" ht="9.75" customHeight="1" x14ac:dyDescent="0.25">
      <c r="A52" s="40"/>
      <c r="B52" s="38"/>
      <c r="C52" s="38"/>
      <c r="D52" s="38"/>
    </row>
    <row r="53" spans="1:10" ht="15" customHeight="1" x14ac:dyDescent="0.25">
      <c r="A53" s="420" t="s">
        <v>39</v>
      </c>
      <c r="B53" s="418"/>
      <c r="C53" s="418"/>
      <c r="D53" s="418"/>
    </row>
    <row r="54" spans="1:10" ht="7.5" customHeight="1" x14ac:dyDescent="0.25">
      <c r="A54" s="436"/>
      <c r="B54" s="418"/>
      <c r="C54" s="418"/>
      <c r="D54" s="418"/>
    </row>
    <row r="55" spans="1:10" ht="38.25" customHeight="1" x14ac:dyDescent="0.25">
      <c r="A55" s="423" t="s">
        <v>721</v>
      </c>
      <c r="B55" s="418"/>
      <c r="C55" s="418"/>
      <c r="D55" s="418"/>
    </row>
    <row r="56" spans="1:10" ht="7.5" customHeight="1" x14ac:dyDescent="0.25">
      <c r="A56" s="423"/>
      <c r="B56" s="418"/>
      <c r="C56" s="418"/>
      <c r="D56" s="418"/>
    </row>
    <row r="57" spans="1:10" ht="12.75" x14ac:dyDescent="0.25">
      <c r="A57" s="423" t="s">
        <v>40</v>
      </c>
      <c r="B57" s="423"/>
      <c r="C57" s="423"/>
      <c r="D57" s="423"/>
    </row>
    <row r="58" spans="1:10" ht="38.25" customHeight="1" x14ac:dyDescent="0.25">
      <c r="A58" s="33" t="s">
        <v>26</v>
      </c>
      <c r="B58" s="423" t="s">
        <v>41</v>
      </c>
      <c r="C58" s="422"/>
      <c r="D58" s="422"/>
    </row>
    <row r="59" spans="1:10" ht="51" customHeight="1" x14ac:dyDescent="0.2">
      <c r="A59" s="33" t="s">
        <v>26</v>
      </c>
      <c r="B59" s="437" t="s">
        <v>649</v>
      </c>
      <c r="C59" s="432"/>
      <c r="D59" s="432"/>
      <c r="G59" s="438"/>
      <c r="H59" s="439"/>
      <c r="I59" s="439"/>
      <c r="J59" s="439"/>
    </row>
    <row r="60" spans="1:10" ht="25.5" customHeight="1" x14ac:dyDescent="0.2">
      <c r="A60" s="31"/>
      <c r="B60" s="430" t="s">
        <v>16</v>
      </c>
      <c r="C60" s="422"/>
      <c r="D60" s="422"/>
      <c r="G60" s="440"/>
      <c r="H60" s="440"/>
      <c r="I60" s="440"/>
      <c r="J60" s="440"/>
    </row>
    <row r="61" spans="1:10" ht="15" customHeight="1" x14ac:dyDescent="0.2">
      <c r="A61" s="31"/>
      <c r="B61" s="366"/>
      <c r="C61" s="364"/>
      <c r="D61" s="364"/>
      <c r="G61" s="367"/>
      <c r="H61" s="367"/>
      <c r="I61" s="367"/>
      <c r="J61" s="367"/>
    </row>
    <row r="62" spans="1:10" ht="39" customHeight="1" x14ac:dyDescent="0.2">
      <c r="A62" s="406" t="s">
        <v>730</v>
      </c>
      <c r="B62" s="407"/>
      <c r="C62" s="407"/>
      <c r="D62" s="407"/>
      <c r="G62" s="367"/>
      <c r="H62" s="367"/>
      <c r="I62" s="367"/>
      <c r="J62" s="367"/>
    </row>
    <row r="63" spans="1:10" ht="76.5" customHeight="1" x14ac:dyDescent="0.2">
      <c r="A63" s="410" t="s">
        <v>736</v>
      </c>
      <c r="B63" s="410"/>
      <c r="C63" s="410"/>
      <c r="D63" s="410"/>
      <c r="G63" s="367"/>
      <c r="H63" s="367"/>
      <c r="I63" s="367"/>
      <c r="J63" s="367"/>
    </row>
    <row r="64" spans="1:10" ht="38.25" customHeight="1" x14ac:dyDescent="0.2">
      <c r="A64" s="410" t="s">
        <v>734</v>
      </c>
      <c r="B64" s="411"/>
      <c r="C64" s="411"/>
      <c r="D64" s="411"/>
      <c r="G64" s="367"/>
      <c r="H64" s="367"/>
      <c r="I64" s="367"/>
      <c r="J64" s="367"/>
    </row>
    <row r="65" spans="1:256" ht="38.25" customHeight="1" x14ac:dyDescent="0.2">
      <c r="A65" s="389" t="s">
        <v>26</v>
      </c>
      <c r="B65" s="412" t="s">
        <v>731</v>
      </c>
      <c r="C65" s="411"/>
      <c r="D65" s="411"/>
      <c r="G65" s="367"/>
      <c r="H65" s="367"/>
      <c r="I65" s="367"/>
      <c r="J65" s="367"/>
    </row>
    <row r="66" spans="1:256" ht="12.75" customHeight="1" x14ac:dyDescent="0.2">
      <c r="A66" s="389" t="s">
        <v>26</v>
      </c>
      <c r="B66" s="412" t="s">
        <v>735</v>
      </c>
      <c r="C66" s="411"/>
      <c r="D66" s="411"/>
      <c r="G66" s="367"/>
      <c r="H66" s="367"/>
      <c r="I66" s="367"/>
      <c r="J66" s="367"/>
    </row>
    <row r="67" spans="1:256" ht="12.75" customHeight="1" x14ac:dyDescent="0.2">
      <c r="A67" s="389" t="s">
        <v>26</v>
      </c>
      <c r="B67" s="412" t="s">
        <v>697</v>
      </c>
      <c r="C67" s="411"/>
      <c r="D67" s="411"/>
      <c r="G67" s="367"/>
      <c r="H67" s="367"/>
      <c r="I67" s="367"/>
      <c r="J67" s="367"/>
    </row>
    <row r="68" spans="1:256" ht="9.75" customHeight="1" x14ac:dyDescent="0.25">
      <c r="A68" s="427"/>
      <c r="B68" s="414"/>
      <c r="C68" s="414"/>
      <c r="D68" s="414"/>
    </row>
    <row r="69" spans="1:256" ht="15.75" customHeight="1" x14ac:dyDescent="0.25">
      <c r="A69" s="413" t="s">
        <v>545</v>
      </c>
      <c r="B69" s="414"/>
      <c r="C69" s="414"/>
      <c r="D69" s="414"/>
    </row>
    <row r="70" spans="1:256" ht="9.75" customHeight="1" x14ac:dyDescent="0.25">
      <c r="A70" s="267"/>
      <c r="B70" s="268"/>
      <c r="C70" s="268"/>
      <c r="D70" s="268"/>
    </row>
    <row r="71" spans="1:256" ht="72.75" customHeight="1" x14ac:dyDescent="0.25">
      <c r="A71" s="441" t="s">
        <v>722</v>
      </c>
      <c r="B71" s="442"/>
      <c r="C71" s="442"/>
      <c r="D71" s="442"/>
    </row>
    <row r="72" spans="1:256" ht="9.75" customHeight="1" x14ac:dyDescent="0.25">
      <c r="A72" s="267"/>
      <c r="B72" s="268"/>
      <c r="C72" s="268"/>
      <c r="D72" s="268"/>
    </row>
    <row r="73" spans="1:256" ht="15" customHeight="1" x14ac:dyDescent="0.25">
      <c r="A73" s="420" t="s">
        <v>42</v>
      </c>
      <c r="B73" s="418"/>
      <c r="C73" s="418"/>
      <c r="D73" s="418"/>
    </row>
    <row r="74" spans="1:256" ht="7.5" customHeight="1" x14ac:dyDescent="0.25">
      <c r="A74" s="421"/>
      <c r="B74" s="418"/>
      <c r="C74" s="418"/>
      <c r="D74" s="418"/>
    </row>
    <row r="75" spans="1:256" ht="63.75" customHeight="1" x14ac:dyDescent="0.25">
      <c r="A75" s="417" t="s">
        <v>43</v>
      </c>
      <c r="B75" s="418"/>
      <c r="C75" s="418"/>
      <c r="D75" s="418"/>
    </row>
    <row r="76" spans="1:256" ht="38.25" customHeight="1" x14ac:dyDescent="0.25">
      <c r="A76" s="417" t="s">
        <v>723</v>
      </c>
      <c r="B76" s="418"/>
      <c r="C76" s="418"/>
      <c r="D76" s="418"/>
    </row>
    <row r="77" spans="1:256" s="41" customFormat="1" ht="7.5" customHeight="1" x14ac:dyDescent="0.25">
      <c r="A77" s="421"/>
      <c r="B77" s="418"/>
      <c r="C77" s="418"/>
      <c r="D77" s="418"/>
    </row>
    <row r="78" spans="1:256" ht="25.5" customHeight="1" x14ac:dyDescent="0.25">
      <c r="A78" s="417" t="s">
        <v>44</v>
      </c>
      <c r="B78" s="418"/>
      <c r="C78" s="418"/>
      <c r="D78" s="418"/>
    </row>
    <row r="79" spans="1:256" ht="25.5" customHeight="1" x14ac:dyDescent="0.25">
      <c r="A79" s="417" t="s">
        <v>724</v>
      </c>
      <c r="B79" s="418"/>
      <c r="C79" s="418"/>
      <c r="D79" s="418"/>
      <c r="E79" s="417"/>
      <c r="F79" s="418"/>
      <c r="G79" s="418"/>
      <c r="H79" s="418"/>
      <c r="I79" s="417"/>
      <c r="J79" s="418"/>
      <c r="K79" s="418"/>
      <c r="L79" s="418"/>
      <c r="M79" s="417"/>
      <c r="N79" s="418"/>
      <c r="O79" s="418"/>
      <c r="P79" s="418"/>
      <c r="Q79" s="417"/>
      <c r="R79" s="418"/>
      <c r="S79" s="418"/>
      <c r="T79" s="418"/>
      <c r="U79" s="417"/>
      <c r="V79" s="418"/>
      <c r="W79" s="418"/>
      <c r="X79" s="418"/>
      <c r="Y79" s="417"/>
      <c r="Z79" s="418"/>
      <c r="AA79" s="418"/>
      <c r="AB79" s="418"/>
      <c r="AC79" s="417"/>
      <c r="AD79" s="418"/>
      <c r="AE79" s="418"/>
      <c r="AF79" s="418"/>
      <c r="AG79" s="417"/>
      <c r="AH79" s="418"/>
      <c r="AI79" s="418"/>
      <c r="AJ79" s="418"/>
      <c r="AK79" s="417"/>
      <c r="AL79" s="418"/>
      <c r="AM79" s="418"/>
      <c r="AN79" s="418"/>
      <c r="AO79" s="417"/>
      <c r="AP79" s="418"/>
      <c r="AQ79" s="418"/>
      <c r="AR79" s="418"/>
      <c r="AS79" s="417"/>
      <c r="AT79" s="418"/>
      <c r="AU79" s="418"/>
      <c r="AV79" s="418"/>
      <c r="AW79" s="417"/>
      <c r="AX79" s="418"/>
      <c r="AY79" s="418"/>
      <c r="AZ79" s="418"/>
      <c r="BA79" s="417"/>
      <c r="BB79" s="418"/>
      <c r="BC79" s="418"/>
      <c r="BD79" s="418"/>
      <c r="BE79" s="417"/>
      <c r="BF79" s="418"/>
      <c r="BG79" s="418"/>
      <c r="BH79" s="418"/>
      <c r="BI79" s="417"/>
      <c r="BJ79" s="418"/>
      <c r="BK79" s="418"/>
      <c r="BL79" s="418"/>
      <c r="BM79" s="417"/>
      <c r="BN79" s="418"/>
      <c r="BO79" s="418"/>
      <c r="BP79" s="418"/>
      <c r="BQ79" s="417"/>
      <c r="BR79" s="418"/>
      <c r="BS79" s="418"/>
      <c r="BT79" s="418"/>
      <c r="BU79" s="417"/>
      <c r="BV79" s="418"/>
      <c r="BW79" s="418"/>
      <c r="BX79" s="418"/>
      <c r="BY79" s="417"/>
      <c r="BZ79" s="418"/>
      <c r="CA79" s="418"/>
      <c r="CB79" s="418"/>
      <c r="CC79" s="417"/>
      <c r="CD79" s="418"/>
      <c r="CE79" s="418"/>
      <c r="CF79" s="418"/>
      <c r="CG79" s="417"/>
      <c r="CH79" s="418"/>
      <c r="CI79" s="418"/>
      <c r="CJ79" s="418"/>
      <c r="CK79" s="417"/>
      <c r="CL79" s="418"/>
      <c r="CM79" s="418"/>
      <c r="CN79" s="418"/>
      <c r="CO79" s="417"/>
      <c r="CP79" s="418"/>
      <c r="CQ79" s="418"/>
      <c r="CR79" s="418"/>
      <c r="CS79" s="417"/>
      <c r="CT79" s="418"/>
      <c r="CU79" s="418"/>
      <c r="CV79" s="418"/>
      <c r="CW79" s="417"/>
      <c r="CX79" s="418"/>
      <c r="CY79" s="418"/>
      <c r="CZ79" s="418"/>
      <c r="DA79" s="417"/>
      <c r="DB79" s="418"/>
      <c r="DC79" s="418"/>
      <c r="DD79" s="418"/>
      <c r="DE79" s="417"/>
      <c r="DF79" s="418"/>
      <c r="DG79" s="418"/>
      <c r="DH79" s="418"/>
      <c r="DI79" s="417"/>
      <c r="DJ79" s="418"/>
      <c r="DK79" s="418"/>
      <c r="DL79" s="418"/>
      <c r="DM79" s="417"/>
      <c r="DN79" s="418"/>
      <c r="DO79" s="418"/>
      <c r="DP79" s="418"/>
      <c r="DQ79" s="417"/>
      <c r="DR79" s="418"/>
      <c r="DS79" s="418"/>
      <c r="DT79" s="418"/>
      <c r="DU79" s="417"/>
      <c r="DV79" s="418"/>
      <c r="DW79" s="418"/>
      <c r="DX79" s="418"/>
      <c r="DY79" s="417"/>
      <c r="DZ79" s="418"/>
      <c r="EA79" s="418"/>
      <c r="EB79" s="418"/>
      <c r="EC79" s="417"/>
      <c r="ED79" s="418"/>
      <c r="EE79" s="418"/>
      <c r="EF79" s="418"/>
      <c r="EG79" s="417"/>
      <c r="EH79" s="418"/>
      <c r="EI79" s="418"/>
      <c r="EJ79" s="418"/>
      <c r="EK79" s="417"/>
      <c r="EL79" s="418"/>
      <c r="EM79" s="418"/>
      <c r="EN79" s="418"/>
      <c r="EO79" s="417"/>
      <c r="EP79" s="418"/>
      <c r="EQ79" s="418"/>
      <c r="ER79" s="418"/>
      <c r="ES79" s="417"/>
      <c r="ET79" s="418"/>
      <c r="EU79" s="418"/>
      <c r="EV79" s="418"/>
      <c r="EW79" s="417"/>
      <c r="EX79" s="418"/>
      <c r="EY79" s="418"/>
      <c r="EZ79" s="418"/>
      <c r="FA79" s="417"/>
      <c r="FB79" s="418"/>
      <c r="FC79" s="418"/>
      <c r="FD79" s="418"/>
      <c r="FE79" s="417"/>
      <c r="FF79" s="418"/>
      <c r="FG79" s="418"/>
      <c r="FH79" s="418"/>
      <c r="FI79" s="417"/>
      <c r="FJ79" s="418"/>
      <c r="FK79" s="418"/>
      <c r="FL79" s="418"/>
      <c r="FM79" s="417"/>
      <c r="FN79" s="418"/>
      <c r="FO79" s="418"/>
      <c r="FP79" s="418"/>
      <c r="FQ79" s="417"/>
      <c r="FR79" s="418"/>
      <c r="FS79" s="418"/>
      <c r="FT79" s="418"/>
      <c r="FU79" s="417"/>
      <c r="FV79" s="418"/>
      <c r="FW79" s="418"/>
      <c r="FX79" s="418"/>
      <c r="FY79" s="417"/>
      <c r="FZ79" s="418"/>
      <c r="GA79" s="418"/>
      <c r="GB79" s="418"/>
      <c r="GC79" s="417"/>
      <c r="GD79" s="418"/>
      <c r="GE79" s="418"/>
      <c r="GF79" s="418"/>
      <c r="GG79" s="417"/>
      <c r="GH79" s="418"/>
      <c r="GI79" s="418"/>
      <c r="GJ79" s="418"/>
      <c r="GK79" s="417"/>
      <c r="GL79" s="418"/>
      <c r="GM79" s="418"/>
      <c r="GN79" s="418"/>
      <c r="GO79" s="417"/>
      <c r="GP79" s="418"/>
      <c r="GQ79" s="418"/>
      <c r="GR79" s="418"/>
      <c r="GS79" s="417"/>
      <c r="GT79" s="418"/>
      <c r="GU79" s="418"/>
      <c r="GV79" s="418"/>
      <c r="GW79" s="417"/>
      <c r="GX79" s="418"/>
      <c r="GY79" s="418"/>
      <c r="GZ79" s="418"/>
      <c r="HA79" s="417"/>
      <c r="HB79" s="418"/>
      <c r="HC79" s="418"/>
      <c r="HD79" s="418"/>
      <c r="HE79" s="417"/>
      <c r="HF79" s="418"/>
      <c r="HG79" s="418"/>
      <c r="HH79" s="418"/>
      <c r="HI79" s="417"/>
      <c r="HJ79" s="418"/>
      <c r="HK79" s="418"/>
      <c r="HL79" s="418"/>
      <c r="HM79" s="417"/>
      <c r="HN79" s="418"/>
      <c r="HO79" s="418"/>
      <c r="HP79" s="418"/>
      <c r="HQ79" s="417"/>
      <c r="HR79" s="418"/>
      <c r="HS79" s="418"/>
      <c r="HT79" s="418"/>
      <c r="HU79" s="417"/>
      <c r="HV79" s="418"/>
      <c r="HW79" s="418"/>
      <c r="HX79" s="418"/>
      <c r="HY79" s="417"/>
      <c r="HZ79" s="418"/>
      <c r="IA79" s="418"/>
      <c r="IB79" s="418"/>
      <c r="IC79" s="417"/>
      <c r="ID79" s="418"/>
      <c r="IE79" s="418"/>
      <c r="IF79" s="418"/>
      <c r="IG79" s="417"/>
      <c r="IH79" s="418"/>
      <c r="II79" s="418"/>
      <c r="IJ79" s="418"/>
      <c r="IK79" s="417"/>
      <c r="IL79" s="418"/>
      <c r="IM79" s="418"/>
      <c r="IN79" s="418"/>
      <c r="IO79" s="417"/>
      <c r="IP79" s="418"/>
      <c r="IQ79" s="418"/>
      <c r="IR79" s="418"/>
      <c r="IS79" s="417"/>
      <c r="IT79" s="418"/>
      <c r="IU79" s="418"/>
      <c r="IV79" s="418"/>
    </row>
    <row r="80" spans="1:256" ht="7.5" customHeight="1" x14ac:dyDescent="0.25">
      <c r="A80" s="417"/>
      <c r="B80" s="418"/>
      <c r="C80" s="418"/>
      <c r="D80" s="418"/>
    </row>
    <row r="81" spans="1:7" ht="51.75" customHeight="1" x14ac:dyDescent="0.25">
      <c r="A81" s="443" t="s">
        <v>668</v>
      </c>
      <c r="B81" s="409"/>
      <c r="C81" s="409"/>
      <c r="D81" s="409"/>
      <c r="E81" s="353"/>
      <c r="F81" s="353"/>
      <c r="G81" s="353"/>
    </row>
    <row r="82" spans="1:7" ht="9.75" customHeight="1" x14ac:dyDescent="0.25">
      <c r="A82" s="417"/>
      <c r="B82" s="418"/>
      <c r="C82" s="418"/>
      <c r="D82" s="418"/>
    </row>
    <row r="83" spans="1:7" ht="15" customHeight="1" x14ac:dyDescent="0.25">
      <c r="A83" s="420" t="s">
        <v>45</v>
      </c>
      <c r="B83" s="418"/>
      <c r="C83" s="418"/>
      <c r="D83" s="418"/>
    </row>
    <row r="84" spans="1:7" ht="7.5" customHeight="1" x14ac:dyDescent="0.25">
      <c r="A84" s="421"/>
      <c r="B84" s="418"/>
      <c r="C84" s="418"/>
      <c r="D84" s="418"/>
    </row>
    <row r="85" spans="1:7" ht="25.5" customHeight="1" x14ac:dyDescent="0.25">
      <c r="A85" s="419" t="s">
        <v>46</v>
      </c>
      <c r="B85" s="418"/>
      <c r="C85" s="418"/>
      <c r="D85" s="418"/>
    </row>
    <row r="86" spans="1:7" ht="12.75" x14ac:dyDescent="0.25">
      <c r="A86" s="419" t="s">
        <v>47</v>
      </c>
      <c r="B86" s="418"/>
      <c r="C86" s="418"/>
      <c r="D86" s="418"/>
    </row>
    <row r="87" spans="1:7" ht="7.5" customHeight="1" x14ac:dyDescent="0.25">
      <c r="A87" s="447"/>
      <c r="B87" s="418"/>
      <c r="C87" s="418"/>
      <c r="D87" s="418"/>
    </row>
    <row r="88" spans="1:7" ht="30" customHeight="1" x14ac:dyDescent="0.25">
      <c r="A88" s="426" t="s">
        <v>725</v>
      </c>
      <c r="B88" s="448"/>
      <c r="C88" s="448"/>
      <c r="D88" s="448"/>
    </row>
    <row r="89" spans="1:7" ht="9.75" customHeight="1" x14ac:dyDescent="0.25">
      <c r="A89" s="419"/>
      <c r="B89" s="418"/>
      <c r="C89" s="418"/>
      <c r="D89" s="418"/>
    </row>
    <row r="90" spans="1:7" ht="15" x14ac:dyDescent="0.25">
      <c r="A90" s="413" t="s">
        <v>699</v>
      </c>
      <c r="B90" s="414"/>
      <c r="C90" s="414"/>
      <c r="D90" s="414"/>
    </row>
    <row r="91" spans="1:7" s="353" customFormat="1" ht="15" x14ac:dyDescent="0.25">
      <c r="A91" s="538"/>
      <c r="B91" s="403"/>
      <c r="C91" s="403"/>
      <c r="D91" s="403"/>
    </row>
    <row r="92" spans="1:7" ht="80.25" customHeight="1" x14ac:dyDescent="0.25">
      <c r="A92" s="536" t="s">
        <v>753</v>
      </c>
      <c r="B92" s="536"/>
      <c r="C92" s="536"/>
      <c r="D92" s="536"/>
    </row>
    <row r="93" spans="1:7" ht="7.5" customHeight="1" x14ac:dyDescent="0.25">
      <c r="A93" s="537"/>
      <c r="B93" s="537"/>
      <c r="C93" s="537"/>
      <c r="D93" s="537"/>
    </row>
    <row r="94" spans="1:7" ht="195.75" customHeight="1" x14ac:dyDescent="0.25">
      <c r="A94" s="415" t="s">
        <v>751</v>
      </c>
      <c r="B94" s="416"/>
      <c r="C94" s="416"/>
      <c r="D94" s="416"/>
    </row>
    <row r="95" spans="1:7" ht="7.5" customHeight="1" x14ac:dyDescent="0.25">
      <c r="A95" s="370"/>
      <c r="B95" s="368"/>
      <c r="C95" s="368"/>
      <c r="D95" s="368"/>
    </row>
    <row r="96" spans="1:7" ht="94.5" customHeight="1" x14ac:dyDescent="0.25">
      <c r="A96" s="406" t="s">
        <v>746</v>
      </c>
      <c r="B96" s="407"/>
      <c r="C96" s="407"/>
      <c r="D96" s="407"/>
    </row>
    <row r="97" spans="1:4" ht="4.5" customHeight="1" x14ac:dyDescent="0.25">
      <c r="A97" s="370"/>
      <c r="B97" s="368"/>
      <c r="C97" s="368"/>
      <c r="D97" s="368"/>
    </row>
    <row r="98" spans="1:4" ht="25.5" customHeight="1" x14ac:dyDescent="0.25">
      <c r="A98" s="406" t="s">
        <v>732</v>
      </c>
      <c r="B98" s="407"/>
      <c r="C98" s="407"/>
      <c r="D98" s="407"/>
    </row>
    <row r="99" spans="1:4" ht="75.75" customHeight="1" x14ac:dyDescent="0.25">
      <c r="A99" s="406" t="s">
        <v>736</v>
      </c>
      <c r="B99" s="407"/>
      <c r="C99" s="407"/>
      <c r="D99" s="407"/>
    </row>
    <row r="100" spans="1:4" ht="12.75" customHeight="1" x14ac:dyDescent="0.25">
      <c r="A100" s="406" t="s">
        <v>701</v>
      </c>
      <c r="B100" s="407"/>
      <c r="C100" s="407"/>
      <c r="D100" s="407"/>
    </row>
    <row r="101" spans="1:4" ht="8.25" customHeight="1" x14ac:dyDescent="0.25">
      <c r="A101" s="372"/>
      <c r="B101" s="391"/>
      <c r="C101" s="391"/>
      <c r="D101" s="391"/>
    </row>
    <row r="102" spans="1:4" ht="64.5" customHeight="1" x14ac:dyDescent="0.25">
      <c r="A102" s="408" t="s">
        <v>700</v>
      </c>
      <c r="B102" s="409"/>
      <c r="C102" s="409"/>
      <c r="D102" s="409"/>
    </row>
    <row r="103" spans="1:4" ht="9.75" customHeight="1" x14ac:dyDescent="0.25">
      <c r="A103" s="370"/>
      <c r="B103" s="368"/>
      <c r="C103" s="368"/>
      <c r="D103" s="368"/>
    </row>
    <row r="104" spans="1:4" ht="15" x14ac:dyDescent="0.25">
      <c r="A104" s="413" t="s">
        <v>674</v>
      </c>
      <c r="B104" s="414"/>
      <c r="C104" s="414"/>
      <c r="D104" s="414"/>
    </row>
    <row r="105" spans="1:4" ht="7.5" customHeight="1" x14ac:dyDescent="0.25">
      <c r="A105" s="450"/>
      <c r="B105" s="414"/>
      <c r="C105" s="414"/>
      <c r="D105" s="414"/>
    </row>
    <row r="106" spans="1:4" ht="24" customHeight="1" x14ac:dyDescent="0.25">
      <c r="A106" s="427" t="s">
        <v>675</v>
      </c>
      <c r="B106" s="414"/>
      <c r="C106" s="414"/>
      <c r="D106" s="414"/>
    </row>
    <row r="107" spans="1:4" ht="61.5" customHeight="1" x14ac:dyDescent="0.25">
      <c r="A107" s="427" t="s">
        <v>676</v>
      </c>
      <c r="B107" s="451"/>
      <c r="C107" s="451"/>
      <c r="D107" s="451"/>
    </row>
    <row r="108" spans="1:4" ht="78" customHeight="1" x14ac:dyDescent="0.25">
      <c r="A108" s="427" t="s">
        <v>677</v>
      </c>
      <c r="B108" s="451"/>
      <c r="C108" s="451"/>
      <c r="D108" s="451"/>
    </row>
    <row r="109" spans="1:4" ht="74.25" customHeight="1" x14ac:dyDescent="0.25">
      <c r="A109" s="441" t="s">
        <v>678</v>
      </c>
      <c r="B109" s="449"/>
      <c r="C109" s="449"/>
      <c r="D109" s="449"/>
    </row>
    <row r="110" spans="1:4" ht="18" customHeight="1" x14ac:dyDescent="0.25">
      <c r="A110" s="420" t="s">
        <v>664</v>
      </c>
      <c r="B110" s="418"/>
      <c r="C110" s="418"/>
      <c r="D110" s="418"/>
    </row>
    <row r="111" spans="1:4" ht="7.5" customHeight="1" x14ac:dyDescent="0.25">
      <c r="A111" s="25"/>
      <c r="B111" s="38"/>
      <c r="C111" s="38"/>
      <c r="D111" s="38"/>
    </row>
    <row r="112" spans="1:4" ht="33" customHeight="1" x14ac:dyDescent="0.25">
      <c r="A112" s="406" t="s">
        <v>665</v>
      </c>
      <c r="B112" s="407"/>
      <c r="C112" s="407"/>
      <c r="D112" s="407"/>
    </row>
    <row r="113" spans="1:4" ht="66" customHeight="1" x14ac:dyDescent="0.25">
      <c r="A113" s="427" t="s">
        <v>666</v>
      </c>
      <c r="B113" s="414"/>
      <c r="C113" s="414"/>
      <c r="D113" s="414"/>
    </row>
    <row r="114" spans="1:4" ht="9.75" customHeight="1" x14ac:dyDescent="0.25">
      <c r="A114" s="25"/>
      <c r="B114" s="38"/>
      <c r="C114" s="38"/>
      <c r="D114" s="38"/>
    </row>
    <row r="115" spans="1:4" ht="15" customHeight="1" x14ac:dyDescent="0.25">
      <c r="A115" s="420" t="s">
        <v>48</v>
      </c>
      <c r="B115" s="418"/>
      <c r="C115" s="418"/>
      <c r="D115" s="418"/>
    </row>
    <row r="116" spans="1:4" ht="7.5" customHeight="1" x14ac:dyDescent="0.25">
      <c r="A116" s="417"/>
      <c r="B116" s="418"/>
      <c r="C116" s="418"/>
      <c r="D116" s="418"/>
    </row>
    <row r="117" spans="1:4" ht="25.5" customHeight="1" x14ac:dyDescent="0.25">
      <c r="A117" s="417" t="s">
        <v>49</v>
      </c>
      <c r="B117" s="418"/>
      <c r="C117" s="418"/>
      <c r="D117" s="418"/>
    </row>
    <row r="118" spans="1:4" ht="12.75" customHeight="1" x14ac:dyDescent="0.2">
      <c r="A118" s="452" t="s">
        <v>50</v>
      </c>
      <c r="B118" s="439"/>
      <c r="C118" s="439"/>
      <c r="D118" s="439"/>
    </row>
    <row r="119" spans="1:4" ht="12.75" x14ac:dyDescent="0.2">
      <c r="A119" s="452" t="s">
        <v>51</v>
      </c>
      <c r="B119" s="439"/>
      <c r="C119" s="439"/>
      <c r="D119" s="439"/>
    </row>
    <row r="120" spans="1:4" ht="12.75" x14ac:dyDescent="0.2">
      <c r="A120" s="452" t="s">
        <v>52</v>
      </c>
      <c r="B120" s="439"/>
      <c r="C120" s="439"/>
      <c r="D120" s="439"/>
    </row>
    <row r="121" spans="1:4" ht="12.75" x14ac:dyDescent="0.2">
      <c r="A121" s="452" t="s">
        <v>546</v>
      </c>
      <c r="B121" s="439"/>
      <c r="C121" s="439"/>
      <c r="D121" s="439"/>
    </row>
    <row r="122" spans="1:4" ht="12.75" x14ac:dyDescent="0.2">
      <c r="A122" s="452" t="s">
        <v>53</v>
      </c>
      <c r="B122" s="439"/>
      <c r="C122" s="439"/>
      <c r="D122" s="439"/>
    </row>
    <row r="123" spans="1:4" ht="12.75" customHeight="1" x14ac:dyDescent="0.25">
      <c r="A123" s="458" t="s">
        <v>547</v>
      </c>
      <c r="B123" s="459"/>
      <c r="C123" s="459"/>
      <c r="D123" s="459"/>
    </row>
    <row r="124" spans="1:4" ht="12.75" customHeight="1" x14ac:dyDescent="0.25">
      <c r="A124" s="460" t="s">
        <v>548</v>
      </c>
      <c r="B124" s="461"/>
      <c r="C124" s="461"/>
      <c r="D124" s="461"/>
    </row>
    <row r="125" spans="1:4" ht="12.75" x14ac:dyDescent="0.2">
      <c r="A125" s="452" t="s">
        <v>54</v>
      </c>
      <c r="B125" s="439"/>
      <c r="C125" s="439"/>
      <c r="D125" s="439"/>
    </row>
    <row r="126" spans="1:4" ht="9.75" customHeight="1" x14ac:dyDescent="0.25">
      <c r="A126" s="417"/>
      <c r="B126" s="418"/>
      <c r="C126" s="418"/>
      <c r="D126" s="418"/>
    </row>
    <row r="127" spans="1:4" ht="15" customHeight="1" x14ac:dyDescent="0.25">
      <c r="A127" s="420" t="s">
        <v>55</v>
      </c>
      <c r="B127" s="418"/>
      <c r="C127" s="418"/>
      <c r="D127" s="418"/>
    </row>
    <row r="128" spans="1:4" ht="7.5" customHeight="1" x14ac:dyDescent="0.25">
      <c r="A128" s="417"/>
      <c r="B128" s="418"/>
      <c r="C128" s="418"/>
      <c r="D128" s="418"/>
    </row>
    <row r="129" spans="1:4" ht="64.5" customHeight="1" x14ac:dyDescent="0.25">
      <c r="A129" s="417" t="s">
        <v>549</v>
      </c>
      <c r="B129" s="418"/>
      <c r="C129" s="418"/>
      <c r="D129" s="418"/>
    </row>
    <row r="130" spans="1:4" ht="38.25" customHeight="1" x14ac:dyDescent="0.25">
      <c r="A130" s="417" t="s">
        <v>56</v>
      </c>
      <c r="B130" s="418"/>
      <c r="C130" s="418"/>
      <c r="D130" s="418"/>
    </row>
    <row r="131" spans="1:4" ht="9.75" customHeight="1" x14ac:dyDescent="0.25">
      <c r="A131" s="417"/>
      <c r="B131" s="418"/>
      <c r="C131" s="418"/>
      <c r="D131" s="418"/>
    </row>
    <row r="132" spans="1:4" ht="15" customHeight="1" x14ac:dyDescent="0.25">
      <c r="A132" s="420" t="s">
        <v>57</v>
      </c>
      <c r="B132" s="418"/>
      <c r="C132" s="418"/>
      <c r="D132" s="418"/>
    </row>
    <row r="133" spans="1:4" ht="7.5" customHeight="1" x14ac:dyDescent="0.25">
      <c r="A133" s="417"/>
      <c r="B133" s="418"/>
      <c r="C133" s="418"/>
      <c r="D133" s="418"/>
    </row>
    <row r="134" spans="1:4" ht="38.25" customHeight="1" x14ac:dyDescent="0.25">
      <c r="A134" s="417" t="s">
        <v>550</v>
      </c>
      <c r="B134" s="418"/>
      <c r="C134" s="418"/>
      <c r="D134" s="418"/>
    </row>
    <row r="135" spans="1:4" ht="38.25" customHeight="1" x14ac:dyDescent="0.25">
      <c r="A135" s="417" t="s">
        <v>551</v>
      </c>
      <c r="B135" s="418"/>
      <c r="C135" s="418"/>
      <c r="D135" s="418"/>
    </row>
    <row r="136" spans="1:4" ht="12.75" x14ac:dyDescent="0.25">
      <c r="A136" s="462" t="s">
        <v>58</v>
      </c>
      <c r="B136" s="418"/>
      <c r="C136" s="418"/>
      <c r="D136" s="418"/>
    </row>
    <row r="137" spans="1:4" ht="9.75" customHeight="1" x14ac:dyDescent="0.25">
      <c r="A137" s="37"/>
    </row>
    <row r="138" spans="1:4" ht="14.25" customHeight="1" x14ac:dyDescent="0.25">
      <c r="A138" s="463" t="s">
        <v>59</v>
      </c>
      <c r="B138" s="445"/>
      <c r="C138" s="445"/>
      <c r="D138" s="445"/>
    </row>
    <row r="139" spans="1:4" ht="7.5" customHeight="1" x14ac:dyDescent="0.25">
      <c r="A139" s="444"/>
      <c r="B139" s="445"/>
      <c r="C139" s="445"/>
      <c r="D139" s="445"/>
    </row>
    <row r="140" spans="1:4" ht="55.5" customHeight="1" x14ac:dyDescent="0.25">
      <c r="A140" s="444" t="s">
        <v>60</v>
      </c>
      <c r="B140" s="445"/>
      <c r="C140" s="445"/>
      <c r="D140" s="445"/>
    </row>
    <row r="141" spans="1:4" ht="25.5" customHeight="1" x14ac:dyDescent="0.25">
      <c r="A141" s="446" t="s">
        <v>61</v>
      </c>
      <c r="B141" s="445"/>
      <c r="C141" s="445"/>
      <c r="D141" s="445"/>
    </row>
    <row r="142" spans="1:4" ht="7.5" customHeight="1" x14ac:dyDescent="0.25">
      <c r="A142" s="444"/>
      <c r="B142" s="445"/>
      <c r="C142" s="445"/>
      <c r="D142" s="445"/>
    </row>
    <row r="143" spans="1:4" ht="12.75" customHeight="1" x14ac:dyDescent="0.25">
      <c r="A143" s="455" t="s">
        <v>62</v>
      </c>
      <c r="B143" s="456"/>
      <c r="C143" s="456"/>
      <c r="D143" s="456"/>
    </row>
    <row r="144" spans="1:4" ht="7.5" customHeight="1" x14ac:dyDescent="0.25">
      <c r="A144" s="42"/>
      <c r="B144" s="43"/>
      <c r="C144" s="43"/>
      <c r="D144" s="43"/>
    </row>
    <row r="145" spans="1:13" ht="12.75" customHeight="1" x14ac:dyDescent="0.25">
      <c r="A145" s="44"/>
      <c r="B145" s="45" t="s">
        <v>63</v>
      </c>
      <c r="C145" s="45" t="s">
        <v>64</v>
      </c>
      <c r="D145" s="45" t="s">
        <v>65</v>
      </c>
    </row>
    <row r="146" spans="1:13" ht="5.25" customHeight="1" x14ac:dyDescent="0.25">
      <c r="A146" s="46"/>
      <c r="B146" s="47"/>
      <c r="C146" s="48"/>
      <c r="D146" s="48"/>
    </row>
    <row r="147" spans="1:13" ht="12.75" customHeight="1" x14ac:dyDescent="0.25">
      <c r="A147" s="46"/>
      <c r="B147" s="48" t="s">
        <v>66</v>
      </c>
      <c r="C147" s="48" t="s">
        <v>67</v>
      </c>
      <c r="D147" s="48" t="s">
        <v>68</v>
      </c>
    </row>
    <row r="148" spans="1:13" ht="12.75" customHeight="1" x14ac:dyDescent="0.25">
      <c r="A148" s="46"/>
      <c r="B148" s="48" t="s">
        <v>69</v>
      </c>
      <c r="C148" s="48" t="s">
        <v>67</v>
      </c>
      <c r="D148" s="48" t="s">
        <v>70</v>
      </c>
    </row>
    <row r="149" spans="1:13" ht="12.75" customHeight="1" x14ac:dyDescent="0.25">
      <c r="A149" s="46"/>
      <c r="B149" s="48" t="s">
        <v>71</v>
      </c>
      <c r="C149" s="48" t="s">
        <v>72</v>
      </c>
      <c r="D149" s="48" t="s">
        <v>68</v>
      </c>
    </row>
    <row r="150" spans="1:13" ht="12.75" customHeight="1" x14ac:dyDescent="0.25">
      <c r="A150" s="46"/>
      <c r="B150" s="48" t="s">
        <v>73</v>
      </c>
      <c r="C150" s="48" t="s">
        <v>74</v>
      </c>
      <c r="D150" s="48" t="s">
        <v>68</v>
      </c>
    </row>
    <row r="151" spans="1:13" ht="12.75" customHeight="1" x14ac:dyDescent="0.25">
      <c r="A151" s="46"/>
      <c r="B151" s="48" t="s">
        <v>75</v>
      </c>
      <c r="C151" s="48" t="s">
        <v>76</v>
      </c>
      <c r="D151" s="48" t="s">
        <v>77</v>
      </c>
    </row>
    <row r="152" spans="1:13" ht="12.75" customHeight="1" x14ac:dyDescent="0.25">
      <c r="A152" s="46"/>
      <c r="B152" s="48" t="s">
        <v>78</v>
      </c>
      <c r="C152" s="48" t="s">
        <v>76</v>
      </c>
      <c r="D152" s="48" t="s">
        <v>77</v>
      </c>
    </row>
    <row r="153" spans="1:13" ht="12.75" customHeight="1" x14ac:dyDescent="0.25">
      <c r="A153" s="46"/>
      <c r="B153" s="48" t="s">
        <v>79</v>
      </c>
      <c r="C153" s="48" t="s">
        <v>80</v>
      </c>
      <c r="D153" s="48" t="s">
        <v>77</v>
      </c>
    </row>
    <row r="154" spans="1:13" ht="12.75" customHeight="1" x14ac:dyDescent="0.25">
      <c r="A154" s="46"/>
      <c r="B154" s="48" t="s">
        <v>81</v>
      </c>
      <c r="C154" s="48" t="s">
        <v>82</v>
      </c>
      <c r="D154" s="335" t="s">
        <v>650</v>
      </c>
    </row>
    <row r="155" spans="1:13" ht="3" customHeight="1" x14ac:dyDescent="0.25">
      <c r="A155" s="46"/>
      <c r="B155" s="45"/>
      <c r="C155" s="45"/>
      <c r="D155" s="45"/>
    </row>
    <row r="156" spans="1:13" ht="7.5" customHeight="1" x14ac:dyDescent="0.25">
      <c r="A156" s="25"/>
      <c r="B156" s="15"/>
      <c r="C156" s="15"/>
      <c r="D156" s="15"/>
    </row>
    <row r="157" spans="1:13" ht="15" customHeight="1" x14ac:dyDescent="0.25">
      <c r="A157" s="420" t="s">
        <v>83</v>
      </c>
      <c r="B157" s="418"/>
      <c r="C157" s="418"/>
      <c r="D157" s="418"/>
    </row>
    <row r="158" spans="1:13" ht="7.5" customHeight="1" x14ac:dyDescent="0.25">
      <c r="A158" s="457"/>
      <c r="B158" s="418"/>
      <c r="C158" s="418"/>
      <c r="D158" s="418"/>
    </row>
    <row r="159" spans="1:13" ht="38.25" customHeight="1" x14ac:dyDescent="0.25">
      <c r="A159" s="419" t="s">
        <v>84</v>
      </c>
      <c r="B159" s="422"/>
      <c r="C159" s="422"/>
      <c r="D159" s="422"/>
      <c r="M159" s="15"/>
    </row>
    <row r="160" spans="1:13" ht="25.5" customHeight="1" x14ac:dyDescent="0.25">
      <c r="A160" s="419" t="s">
        <v>85</v>
      </c>
      <c r="B160" s="422"/>
      <c r="C160" s="422"/>
      <c r="D160" s="422"/>
      <c r="M160" s="15"/>
    </row>
    <row r="161" spans="1:13" ht="51" customHeight="1" x14ac:dyDescent="0.25">
      <c r="A161" s="419" t="s">
        <v>86</v>
      </c>
      <c r="B161" s="422"/>
      <c r="C161" s="422"/>
      <c r="D161" s="422"/>
      <c r="M161" s="15"/>
    </row>
    <row r="162" spans="1:13" ht="12.75" x14ac:dyDescent="0.25">
      <c r="A162" s="453" t="s">
        <v>87</v>
      </c>
      <c r="B162" s="454"/>
      <c r="C162" s="454"/>
      <c r="D162" s="454"/>
      <c r="M162" s="15"/>
    </row>
    <row r="163" spans="1:13" ht="7.5" customHeight="1" x14ac:dyDescent="0.25">
      <c r="A163" s="457"/>
      <c r="B163" s="418"/>
      <c r="C163" s="418"/>
      <c r="D163" s="418"/>
      <c r="M163" s="15"/>
    </row>
    <row r="164" spans="1:13" ht="76.5" customHeight="1" x14ac:dyDescent="0.25">
      <c r="A164" s="419" t="s">
        <v>88</v>
      </c>
      <c r="B164" s="422"/>
      <c r="C164" s="422"/>
      <c r="D164" s="422"/>
      <c r="M164" s="15"/>
    </row>
    <row r="165" spans="1:13" ht="9.75" customHeight="1" x14ac:dyDescent="0.25">
      <c r="A165" s="457"/>
      <c r="B165" s="418"/>
      <c r="C165" s="418"/>
      <c r="D165" s="418"/>
      <c r="M165" s="15"/>
    </row>
    <row r="166" spans="1:13" ht="15" customHeight="1" x14ac:dyDescent="0.25">
      <c r="A166" s="420" t="s">
        <v>651</v>
      </c>
      <c r="B166" s="418"/>
      <c r="C166" s="418"/>
      <c r="D166" s="418"/>
    </row>
    <row r="167" spans="1:13" ht="7.5" customHeight="1" x14ac:dyDescent="0.25">
      <c r="A167" s="457"/>
      <c r="B167" s="418"/>
      <c r="C167" s="418"/>
      <c r="D167" s="418"/>
    </row>
    <row r="168" spans="1:13" ht="51" customHeight="1" x14ac:dyDescent="0.25">
      <c r="A168" s="419" t="s">
        <v>89</v>
      </c>
      <c r="B168" s="422"/>
      <c r="C168" s="422"/>
      <c r="D168" s="422"/>
    </row>
    <row r="169" spans="1:13" ht="65.25" customHeight="1" x14ac:dyDescent="0.25">
      <c r="A169" s="419" t="s">
        <v>652</v>
      </c>
      <c r="B169" s="423"/>
      <c r="C169" s="423"/>
      <c r="D169" s="423"/>
    </row>
    <row r="170" spans="1:13" ht="12.75" x14ac:dyDescent="0.25">
      <c r="A170" s="453" t="s">
        <v>87</v>
      </c>
      <c r="B170" s="454"/>
      <c r="C170" s="454"/>
      <c r="D170" s="454"/>
    </row>
    <row r="171" spans="1:13" ht="25.5" customHeight="1" x14ac:dyDescent="0.25">
      <c r="A171" s="419" t="s">
        <v>90</v>
      </c>
      <c r="B171" s="422"/>
      <c r="C171" s="422"/>
      <c r="D171" s="422"/>
    </row>
    <row r="172" spans="1:13" ht="9.75" customHeight="1" x14ac:dyDescent="0.25">
      <c r="A172" s="457"/>
      <c r="B172" s="418"/>
      <c r="C172" s="418"/>
      <c r="D172" s="418"/>
    </row>
    <row r="173" spans="1:13" ht="15" customHeight="1" x14ac:dyDescent="0.25">
      <c r="A173" s="420" t="s">
        <v>91</v>
      </c>
      <c r="B173" s="418"/>
      <c r="C173" s="418"/>
      <c r="D173" s="418"/>
    </row>
    <row r="174" spans="1:13" ht="7.5" customHeight="1" x14ac:dyDescent="0.25">
      <c r="A174" s="457"/>
      <c r="B174" s="418"/>
      <c r="C174" s="418"/>
      <c r="D174" s="418"/>
    </row>
    <row r="175" spans="1:13" ht="38.25" customHeight="1" x14ac:dyDescent="0.25">
      <c r="A175" s="427" t="s">
        <v>659</v>
      </c>
      <c r="B175" s="432"/>
      <c r="C175" s="432"/>
      <c r="D175" s="432"/>
    </row>
    <row r="176" spans="1:13" ht="25.5" customHeight="1" x14ac:dyDescent="0.25">
      <c r="A176" s="437" t="s">
        <v>552</v>
      </c>
      <c r="B176" s="432"/>
      <c r="C176" s="432"/>
      <c r="D176" s="432"/>
    </row>
    <row r="177" spans="1:256" ht="15.75" customHeight="1" x14ac:dyDescent="0.25">
      <c r="A177" s="472" t="s">
        <v>553</v>
      </c>
      <c r="B177" s="472"/>
      <c r="C177" s="472"/>
      <c r="D177" s="472"/>
    </row>
    <row r="178" spans="1:256" ht="6.75" customHeight="1" x14ac:dyDescent="0.25">
      <c r="A178" s="258"/>
      <c r="B178" s="258"/>
      <c r="C178" s="258"/>
      <c r="D178" s="258"/>
    </row>
    <row r="179" spans="1:256" ht="28.5" customHeight="1" x14ac:dyDescent="0.25">
      <c r="A179" s="437" t="s">
        <v>554</v>
      </c>
      <c r="B179" s="432"/>
      <c r="C179" s="432"/>
      <c r="D179" s="432"/>
    </row>
    <row r="180" spans="1:256" ht="12.75" customHeight="1" x14ac:dyDescent="0.25">
      <c r="A180" s="473" t="s">
        <v>58</v>
      </c>
      <c r="B180" s="448"/>
      <c r="C180" s="448"/>
      <c r="D180" s="448"/>
    </row>
    <row r="181" spans="1:256" ht="7.5" customHeight="1" x14ac:dyDescent="0.25">
      <c r="A181" s="34"/>
      <c r="B181" s="32"/>
      <c r="C181" s="32"/>
      <c r="D181" s="32"/>
      <c r="E181" s="34"/>
      <c r="F181" s="32"/>
      <c r="G181" s="32"/>
      <c r="H181" s="32"/>
      <c r="I181" s="34"/>
      <c r="J181" s="32"/>
      <c r="K181" s="32"/>
      <c r="L181" s="32"/>
      <c r="M181" s="34"/>
      <c r="N181" s="32"/>
      <c r="O181" s="32"/>
      <c r="P181" s="32"/>
      <c r="Q181" s="34"/>
      <c r="R181" s="32"/>
      <c r="S181" s="32"/>
      <c r="T181" s="32"/>
      <c r="U181" s="34"/>
      <c r="V181" s="32"/>
      <c r="W181" s="32"/>
      <c r="X181" s="32"/>
      <c r="Y181" s="34"/>
      <c r="Z181" s="32"/>
      <c r="AA181" s="32"/>
      <c r="AB181" s="32"/>
      <c r="AC181" s="34"/>
      <c r="AD181" s="32"/>
      <c r="AE181" s="32"/>
      <c r="AF181" s="32"/>
      <c r="AG181" s="34"/>
      <c r="AH181" s="32"/>
      <c r="AI181" s="32"/>
      <c r="AJ181" s="32"/>
      <c r="AK181" s="34"/>
      <c r="AL181" s="32"/>
      <c r="AM181" s="32"/>
      <c r="AN181" s="32"/>
      <c r="AO181" s="34"/>
      <c r="AP181" s="32"/>
      <c r="AQ181" s="32"/>
      <c r="AR181" s="32"/>
      <c r="AS181" s="34"/>
      <c r="AT181" s="32"/>
      <c r="AU181" s="32"/>
      <c r="AV181" s="32"/>
      <c r="AW181" s="34"/>
      <c r="AX181" s="32"/>
      <c r="AY181" s="32"/>
      <c r="AZ181" s="32"/>
      <c r="BA181" s="34"/>
      <c r="BB181" s="32"/>
      <c r="BC181" s="32"/>
      <c r="BD181" s="32"/>
      <c r="BE181" s="34"/>
      <c r="BF181" s="32"/>
      <c r="BG181" s="32"/>
      <c r="BH181" s="32"/>
      <c r="BI181" s="34"/>
      <c r="BJ181" s="32"/>
      <c r="BK181" s="32"/>
      <c r="BL181" s="32"/>
      <c r="BM181" s="34"/>
      <c r="BN181" s="32"/>
      <c r="BO181" s="32"/>
      <c r="BP181" s="32"/>
      <c r="BQ181" s="34"/>
      <c r="BR181" s="32"/>
      <c r="BS181" s="32"/>
      <c r="BT181" s="32"/>
      <c r="BU181" s="34"/>
      <c r="BV181" s="32"/>
      <c r="BW181" s="32"/>
      <c r="BX181" s="32"/>
      <c r="BY181" s="34"/>
      <c r="BZ181" s="32"/>
      <c r="CA181" s="32"/>
      <c r="CB181" s="32"/>
      <c r="CC181" s="34"/>
      <c r="CD181" s="32"/>
      <c r="CE181" s="32"/>
      <c r="CF181" s="32"/>
      <c r="CG181" s="34"/>
      <c r="CH181" s="32"/>
      <c r="CI181" s="32"/>
      <c r="CJ181" s="32"/>
      <c r="CK181" s="34"/>
      <c r="CL181" s="32"/>
      <c r="CM181" s="32"/>
      <c r="CN181" s="32"/>
      <c r="CO181" s="34"/>
      <c r="CP181" s="32"/>
      <c r="CQ181" s="32"/>
      <c r="CR181" s="32"/>
      <c r="CS181" s="34"/>
      <c r="CT181" s="32"/>
      <c r="CU181" s="32"/>
      <c r="CV181" s="32"/>
      <c r="CW181" s="34"/>
      <c r="CX181" s="32"/>
      <c r="CY181" s="32"/>
      <c r="CZ181" s="32"/>
      <c r="DA181" s="34"/>
      <c r="DB181" s="32"/>
      <c r="DC181" s="32"/>
      <c r="DD181" s="32"/>
      <c r="DE181" s="34"/>
      <c r="DF181" s="32"/>
      <c r="DG181" s="32"/>
      <c r="DH181" s="32"/>
      <c r="DI181" s="34"/>
      <c r="DJ181" s="32"/>
      <c r="DK181" s="32"/>
      <c r="DL181" s="32"/>
      <c r="DM181" s="34"/>
      <c r="DN181" s="32"/>
      <c r="DO181" s="32"/>
      <c r="DP181" s="32"/>
      <c r="DQ181" s="34"/>
      <c r="DR181" s="32"/>
      <c r="DS181" s="32"/>
      <c r="DT181" s="32"/>
      <c r="DU181" s="34"/>
      <c r="DV181" s="32"/>
      <c r="DW181" s="32"/>
      <c r="DX181" s="32"/>
      <c r="DY181" s="34"/>
      <c r="DZ181" s="32"/>
      <c r="EA181" s="32"/>
      <c r="EB181" s="32"/>
      <c r="EC181" s="34"/>
      <c r="ED181" s="32"/>
      <c r="EE181" s="32"/>
      <c r="EF181" s="32"/>
      <c r="EG181" s="34"/>
      <c r="EH181" s="32"/>
      <c r="EI181" s="32"/>
      <c r="EJ181" s="32"/>
      <c r="EK181" s="34"/>
      <c r="EL181" s="32"/>
      <c r="EM181" s="32"/>
      <c r="EN181" s="32"/>
      <c r="EO181" s="34"/>
      <c r="EP181" s="32"/>
      <c r="EQ181" s="32"/>
      <c r="ER181" s="32"/>
      <c r="ES181" s="34"/>
      <c r="ET181" s="32"/>
      <c r="EU181" s="32"/>
      <c r="EV181" s="32"/>
      <c r="EW181" s="34"/>
      <c r="EX181" s="32"/>
      <c r="EY181" s="32"/>
      <c r="EZ181" s="32"/>
      <c r="FA181" s="34"/>
      <c r="FB181" s="32"/>
      <c r="FC181" s="32"/>
      <c r="FD181" s="32"/>
      <c r="FE181" s="34"/>
      <c r="FF181" s="32"/>
      <c r="FG181" s="32"/>
      <c r="FH181" s="32"/>
      <c r="FI181" s="34"/>
      <c r="FJ181" s="32"/>
      <c r="FK181" s="32"/>
      <c r="FL181" s="32"/>
      <c r="FM181" s="34"/>
      <c r="FN181" s="32"/>
      <c r="FO181" s="32"/>
      <c r="FP181" s="32"/>
      <c r="FQ181" s="34"/>
      <c r="FR181" s="32"/>
      <c r="FS181" s="32"/>
      <c r="FT181" s="32"/>
      <c r="FU181" s="34"/>
      <c r="FV181" s="32"/>
      <c r="FW181" s="32"/>
      <c r="FX181" s="32"/>
      <c r="FY181" s="34"/>
      <c r="FZ181" s="32"/>
      <c r="GA181" s="32"/>
      <c r="GB181" s="32"/>
      <c r="GC181" s="34"/>
      <c r="GD181" s="32"/>
      <c r="GE181" s="32"/>
      <c r="GF181" s="32"/>
      <c r="GG181" s="34"/>
      <c r="GH181" s="32"/>
      <c r="GI181" s="32"/>
      <c r="GJ181" s="32"/>
      <c r="GK181" s="34"/>
      <c r="GL181" s="32"/>
      <c r="GM181" s="32"/>
      <c r="GN181" s="32"/>
      <c r="GO181" s="34"/>
      <c r="GP181" s="32"/>
      <c r="GQ181" s="32"/>
      <c r="GR181" s="32"/>
      <c r="GS181" s="34"/>
      <c r="GT181" s="32"/>
      <c r="GU181" s="32"/>
      <c r="GV181" s="32"/>
      <c r="GW181" s="34"/>
      <c r="GX181" s="32"/>
      <c r="GY181" s="32"/>
      <c r="GZ181" s="32"/>
      <c r="HA181" s="34"/>
      <c r="HB181" s="32"/>
      <c r="HC181" s="32"/>
      <c r="HD181" s="32"/>
      <c r="HE181" s="34"/>
      <c r="HF181" s="32"/>
      <c r="HG181" s="32"/>
      <c r="HH181" s="32"/>
      <c r="HI181" s="34"/>
      <c r="HJ181" s="32"/>
      <c r="HK181" s="32"/>
      <c r="HL181" s="32"/>
      <c r="HM181" s="34"/>
      <c r="HN181" s="32"/>
      <c r="HO181" s="32"/>
      <c r="HP181" s="32"/>
      <c r="HQ181" s="34"/>
      <c r="HR181" s="32"/>
      <c r="HS181" s="32"/>
      <c r="HT181" s="32"/>
      <c r="HU181" s="34"/>
      <c r="HV181" s="32"/>
      <c r="HW181" s="32"/>
      <c r="HX181" s="32"/>
      <c r="HY181" s="34"/>
      <c r="HZ181" s="32"/>
      <c r="IA181" s="32"/>
      <c r="IB181" s="32"/>
      <c r="IC181" s="34"/>
      <c r="ID181" s="32"/>
      <c r="IE181" s="32"/>
      <c r="IF181" s="32"/>
      <c r="IG181" s="34"/>
      <c r="IH181" s="32"/>
      <c r="II181" s="32"/>
      <c r="IJ181" s="32"/>
      <c r="IK181" s="34"/>
      <c r="IL181" s="32"/>
      <c r="IM181" s="32"/>
      <c r="IN181" s="32"/>
      <c r="IO181" s="34"/>
      <c r="IP181" s="32"/>
      <c r="IQ181" s="32"/>
      <c r="IR181" s="32"/>
      <c r="IS181" s="34"/>
      <c r="IT181" s="32"/>
      <c r="IU181" s="32"/>
      <c r="IV181" s="32"/>
    </row>
    <row r="182" spans="1:256" ht="25.5" customHeight="1" x14ac:dyDescent="0.25">
      <c r="A182" s="419" t="s">
        <v>92</v>
      </c>
      <c r="B182" s="422"/>
      <c r="C182" s="422"/>
      <c r="D182" s="422"/>
      <c r="F182" s="49"/>
    </row>
    <row r="183" spans="1:256" ht="7.5" customHeight="1" x14ac:dyDescent="0.25">
      <c r="A183" s="50"/>
      <c r="B183" s="38"/>
      <c r="C183" s="38"/>
      <c r="D183" s="38"/>
      <c r="F183" s="49"/>
    </row>
    <row r="184" spans="1:256" ht="12.75" customHeight="1" x14ac:dyDescent="0.25">
      <c r="A184" s="457" t="s">
        <v>93</v>
      </c>
      <c r="B184" s="418"/>
      <c r="C184" s="418"/>
      <c r="D184" s="418"/>
      <c r="F184" s="49"/>
    </row>
    <row r="185" spans="1:256" ht="12.75" customHeight="1" x14ac:dyDescent="0.25">
      <c r="A185" s="51" t="s">
        <v>26</v>
      </c>
      <c r="B185" s="467" t="s">
        <v>94</v>
      </c>
      <c r="C185" s="467"/>
      <c r="D185" s="467"/>
      <c r="F185" s="49"/>
    </row>
    <row r="186" spans="1:256" ht="38.25" customHeight="1" x14ac:dyDescent="0.25">
      <c r="A186" s="50"/>
      <c r="B186" s="423" t="s">
        <v>95</v>
      </c>
      <c r="C186" s="422"/>
      <c r="D186" s="422"/>
      <c r="F186" s="49"/>
    </row>
    <row r="187" spans="1:256" ht="15" x14ac:dyDescent="0.25">
      <c r="A187" s="50" t="s">
        <v>26</v>
      </c>
      <c r="B187" s="471" t="s">
        <v>653</v>
      </c>
      <c r="C187" s="470"/>
      <c r="D187" s="470"/>
      <c r="F187" s="49"/>
    </row>
    <row r="188" spans="1:256" ht="39.75" customHeight="1" x14ac:dyDescent="0.25">
      <c r="A188" s="336"/>
      <c r="B188" s="470" t="s">
        <v>658</v>
      </c>
      <c r="C188" s="470"/>
      <c r="D188" s="470"/>
      <c r="F188" s="49"/>
    </row>
    <row r="189" spans="1:256" ht="12.75" customHeight="1" x14ac:dyDescent="0.25">
      <c r="A189" s="51" t="s">
        <v>26</v>
      </c>
      <c r="B189" s="469" t="s">
        <v>96</v>
      </c>
      <c r="C189" s="469"/>
      <c r="D189" s="469"/>
      <c r="F189" s="49"/>
    </row>
    <row r="190" spans="1:256" ht="55.5" customHeight="1" x14ac:dyDescent="0.25">
      <c r="A190" s="51"/>
      <c r="B190" s="423" t="s">
        <v>657</v>
      </c>
      <c r="C190" s="422"/>
      <c r="D190" s="422"/>
      <c r="F190" s="49"/>
    </row>
    <row r="191" spans="1:256" ht="9.75" customHeight="1" x14ac:dyDescent="0.25">
      <c r="A191" s="457"/>
      <c r="B191" s="418"/>
      <c r="C191" s="418"/>
      <c r="D191" s="418"/>
    </row>
    <row r="192" spans="1:256" ht="15" customHeight="1" x14ac:dyDescent="0.25">
      <c r="A192" s="413" t="s">
        <v>555</v>
      </c>
      <c r="B192" s="414"/>
      <c r="C192" s="414"/>
      <c r="D192" s="414"/>
    </row>
    <row r="193" spans="1:4" ht="5.25" customHeight="1" x14ac:dyDescent="0.25">
      <c r="A193" s="457"/>
      <c r="B193" s="418"/>
      <c r="C193" s="418"/>
      <c r="D193" s="418"/>
    </row>
    <row r="194" spans="1:4" ht="25.5" customHeight="1" x14ac:dyDescent="0.25">
      <c r="A194" s="419" t="s">
        <v>97</v>
      </c>
      <c r="B194" s="422"/>
      <c r="C194" s="422"/>
      <c r="D194" s="422"/>
    </row>
    <row r="195" spans="1:4" ht="12.75" customHeight="1" x14ac:dyDescent="0.25">
      <c r="A195" s="466" t="s">
        <v>98</v>
      </c>
      <c r="B195" s="467"/>
      <c r="C195" s="467"/>
      <c r="D195" s="467"/>
    </row>
    <row r="196" spans="1:4" ht="13.5" customHeight="1" x14ac:dyDescent="0.25">
      <c r="A196" s="468" t="s">
        <v>99</v>
      </c>
      <c r="B196" s="418"/>
      <c r="C196" s="418"/>
      <c r="D196" s="418"/>
    </row>
    <row r="197" spans="1:4" ht="25.5" customHeight="1" x14ac:dyDescent="0.25">
      <c r="A197" s="468" t="s">
        <v>100</v>
      </c>
      <c r="B197" s="418"/>
      <c r="C197" s="418"/>
      <c r="D197" s="418"/>
    </row>
    <row r="198" spans="1:4" ht="12.75" customHeight="1" x14ac:dyDescent="0.25">
      <c r="A198" s="466" t="s">
        <v>101</v>
      </c>
      <c r="B198" s="467"/>
      <c r="C198" s="467"/>
      <c r="D198" s="467"/>
    </row>
    <row r="199" spans="1:4" ht="12.75" customHeight="1" x14ac:dyDescent="0.25">
      <c r="A199" s="468" t="s">
        <v>102</v>
      </c>
      <c r="B199" s="418"/>
      <c r="C199" s="418"/>
      <c r="D199" s="418"/>
    </row>
    <row r="200" spans="1:4" ht="12.75" customHeight="1" x14ac:dyDescent="0.25">
      <c r="A200" s="466" t="s">
        <v>103</v>
      </c>
      <c r="B200" s="467"/>
      <c r="C200" s="467"/>
      <c r="D200" s="467"/>
    </row>
    <row r="201" spans="1:4" ht="12.75" customHeight="1" x14ac:dyDescent="0.25">
      <c r="A201" s="468" t="s">
        <v>104</v>
      </c>
      <c r="B201" s="418"/>
      <c r="C201" s="418"/>
      <c r="D201" s="418"/>
    </row>
    <row r="202" spans="1:4" ht="12.75" customHeight="1" x14ac:dyDescent="0.25">
      <c r="A202" s="457"/>
      <c r="B202" s="418"/>
      <c r="C202" s="418"/>
      <c r="D202" s="418"/>
    </row>
    <row r="203" spans="1:4" ht="38.25" customHeight="1" x14ac:dyDescent="0.25">
      <c r="A203" s="419" t="s">
        <v>105</v>
      </c>
      <c r="B203" s="422"/>
      <c r="C203" s="422"/>
      <c r="D203" s="422"/>
    </row>
    <row r="204" spans="1:4" ht="6" customHeight="1" x14ac:dyDescent="0.25">
      <c r="A204" s="457"/>
      <c r="B204" s="418"/>
      <c r="C204" s="418"/>
      <c r="D204" s="418"/>
    </row>
    <row r="205" spans="1:4" ht="82.5" customHeight="1" x14ac:dyDescent="0.25">
      <c r="A205" s="419" t="s">
        <v>106</v>
      </c>
      <c r="B205" s="422"/>
      <c r="C205" s="422"/>
      <c r="D205" s="422"/>
    </row>
    <row r="206" spans="1:4" ht="25.5" customHeight="1" x14ac:dyDescent="0.25">
      <c r="A206" s="419" t="s">
        <v>107</v>
      </c>
      <c r="B206" s="422"/>
      <c r="C206" s="422"/>
      <c r="D206" s="422"/>
    </row>
    <row r="207" spans="1:4" ht="6" customHeight="1" x14ac:dyDescent="0.25">
      <c r="A207" s="457"/>
      <c r="B207" s="418"/>
      <c r="C207" s="418"/>
      <c r="D207" s="418"/>
    </row>
    <row r="208" spans="1:4" ht="30" customHeight="1" x14ac:dyDescent="0.25">
      <c r="A208" s="419" t="s">
        <v>108</v>
      </c>
      <c r="B208" s="422"/>
      <c r="C208" s="422"/>
      <c r="D208" s="422"/>
    </row>
    <row r="209" spans="1:4" ht="12.75" customHeight="1" x14ac:dyDescent="0.25">
      <c r="A209" s="457"/>
      <c r="B209" s="418"/>
      <c r="C209" s="418"/>
      <c r="D209" s="418"/>
    </row>
    <row r="210" spans="1:4" ht="12.75" customHeight="1" x14ac:dyDescent="0.25">
      <c r="A210" s="413" t="s">
        <v>556</v>
      </c>
      <c r="B210" s="414"/>
      <c r="C210" s="414"/>
      <c r="D210" s="414"/>
    </row>
    <row r="211" spans="1:4" ht="10.5" customHeight="1" x14ac:dyDescent="0.25">
      <c r="A211" s="464"/>
      <c r="B211" s="414"/>
      <c r="C211" s="414"/>
      <c r="D211" s="414"/>
    </row>
    <row r="212" spans="1:4" ht="42" customHeight="1" x14ac:dyDescent="0.25">
      <c r="A212" s="406" t="s">
        <v>702</v>
      </c>
      <c r="B212" s="411"/>
      <c r="C212" s="411"/>
      <c r="D212" s="411"/>
    </row>
    <row r="213" spans="1:4" ht="56.25" customHeight="1" x14ac:dyDescent="0.25">
      <c r="A213" s="427" t="s">
        <v>640</v>
      </c>
      <c r="B213" s="414"/>
      <c r="C213" s="414"/>
      <c r="D213" s="414"/>
    </row>
    <row r="214" spans="1:4" ht="8.25" customHeight="1" x14ac:dyDescent="0.25">
      <c r="A214" s="267"/>
      <c r="B214" s="323"/>
      <c r="C214" s="323"/>
      <c r="D214" s="323"/>
    </row>
    <row r="215" spans="1:4" ht="68.25" customHeight="1" x14ac:dyDescent="0.25">
      <c r="A215" s="427" t="s">
        <v>641</v>
      </c>
      <c r="B215" s="432"/>
      <c r="C215" s="432"/>
      <c r="D215" s="432"/>
    </row>
    <row r="216" spans="1:4" ht="63" customHeight="1" x14ac:dyDescent="0.25">
      <c r="A216" s="406" t="s">
        <v>642</v>
      </c>
      <c r="B216" s="411"/>
      <c r="C216" s="411"/>
      <c r="D216" s="411"/>
    </row>
    <row r="217" spans="1:4" ht="8.25" customHeight="1" x14ac:dyDescent="0.25">
      <c r="A217" s="464"/>
      <c r="B217" s="414"/>
      <c r="C217" s="414"/>
      <c r="D217" s="414"/>
    </row>
    <row r="218" spans="1:4" ht="52.5" customHeight="1" x14ac:dyDescent="0.25">
      <c r="A218" s="406" t="s">
        <v>643</v>
      </c>
      <c r="B218" s="411"/>
      <c r="C218" s="411"/>
      <c r="D218" s="411"/>
    </row>
    <row r="219" spans="1:4" ht="7.5" customHeight="1" x14ac:dyDescent="0.25">
      <c r="A219" s="464"/>
      <c r="B219" s="414"/>
      <c r="C219" s="414"/>
      <c r="D219" s="414"/>
    </row>
    <row r="220" spans="1:4" ht="42.75" customHeight="1" x14ac:dyDescent="0.25">
      <c r="A220" s="441" t="s">
        <v>644</v>
      </c>
      <c r="B220" s="442"/>
      <c r="C220" s="442"/>
      <c r="D220" s="442"/>
    </row>
    <row r="221" spans="1:4" ht="30.75" customHeight="1" x14ac:dyDescent="0.25">
      <c r="A221" s="465"/>
      <c r="B221" s="442"/>
      <c r="C221" s="442"/>
      <c r="D221" s="442"/>
    </row>
    <row r="222" spans="1:4" ht="12.75" customHeight="1" x14ac:dyDescent="0.25">
      <c r="A222" s="457"/>
      <c r="B222" s="418"/>
      <c r="C222" s="418"/>
      <c r="D222" s="418"/>
    </row>
    <row r="223" spans="1:4" ht="12.75" customHeight="1" x14ac:dyDescent="0.25">
      <c r="A223" s="457"/>
      <c r="B223" s="418"/>
      <c r="C223" s="418"/>
      <c r="D223" s="418"/>
    </row>
    <row r="224" spans="1:4" ht="12.75" customHeight="1" x14ac:dyDescent="0.25">
      <c r="A224" s="457"/>
      <c r="B224" s="418"/>
      <c r="C224" s="418"/>
      <c r="D224" s="418"/>
    </row>
    <row r="225" spans="1:4" ht="12.75" customHeight="1" x14ac:dyDescent="0.25">
      <c r="A225" s="457"/>
      <c r="B225" s="418"/>
      <c r="C225" s="418"/>
      <c r="D225" s="418"/>
    </row>
    <row r="226" spans="1:4" ht="12.75" customHeight="1" x14ac:dyDescent="0.25">
      <c r="A226" s="457"/>
      <c r="B226" s="418"/>
      <c r="C226" s="418"/>
      <c r="D226" s="418"/>
    </row>
    <row r="227" spans="1:4" ht="12.75" customHeight="1" x14ac:dyDescent="0.25">
      <c r="A227" s="457"/>
      <c r="B227" s="418"/>
      <c r="C227" s="418"/>
      <c r="D227" s="418"/>
    </row>
    <row r="228" spans="1:4" ht="12.75" customHeight="1" x14ac:dyDescent="0.25">
      <c r="A228" s="457"/>
      <c r="B228" s="418"/>
      <c r="C228" s="418"/>
      <c r="D228" s="418"/>
    </row>
    <row r="229" spans="1:4" ht="12.75" customHeight="1" x14ac:dyDescent="0.25">
      <c r="A229" s="457"/>
      <c r="B229" s="418"/>
      <c r="C229" s="418"/>
      <c r="D229" s="418"/>
    </row>
    <row r="230" spans="1:4" ht="12.75" customHeight="1" x14ac:dyDescent="0.25"/>
    <row r="231" spans="1:4" ht="12.75" customHeight="1" x14ac:dyDescent="0.25"/>
    <row r="232" spans="1:4" ht="12.75" customHeight="1" x14ac:dyDescent="0.25"/>
    <row r="233" spans="1:4" ht="12.75" customHeight="1" x14ac:dyDescent="0.25"/>
    <row r="234" spans="1:4" ht="12.75" customHeight="1" x14ac:dyDescent="0.25"/>
    <row r="235" spans="1:4" ht="12.75" customHeight="1" x14ac:dyDescent="0.25"/>
    <row r="236" spans="1:4" ht="12.75" customHeight="1" x14ac:dyDescent="0.25"/>
    <row r="237" spans="1:4" ht="12.75" customHeight="1" x14ac:dyDescent="0.25"/>
    <row r="238" spans="1:4" ht="12.75" customHeight="1" x14ac:dyDescent="0.25"/>
    <row r="239" spans="1:4" ht="12.75" customHeight="1" x14ac:dyDescent="0.25"/>
    <row r="240" spans="1:4"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sheetData>
  <mergeCells count="318">
    <mergeCell ref="A196:D196"/>
    <mergeCell ref="A182:D182"/>
    <mergeCell ref="A184:D184"/>
    <mergeCell ref="B185:D185"/>
    <mergeCell ref="B186:D186"/>
    <mergeCell ref="A171:D171"/>
    <mergeCell ref="B190:D190"/>
    <mergeCell ref="A191:D191"/>
    <mergeCell ref="B188:D188"/>
    <mergeCell ref="B187:D187"/>
    <mergeCell ref="A177:D177"/>
    <mergeCell ref="A192:D192"/>
    <mergeCell ref="A193:D193"/>
    <mergeCell ref="A194:D194"/>
    <mergeCell ref="A195:D195"/>
    <mergeCell ref="A173:D173"/>
    <mergeCell ref="A174:D174"/>
    <mergeCell ref="A175:D175"/>
    <mergeCell ref="A176:D176"/>
    <mergeCell ref="A179:D179"/>
    <mergeCell ref="A180:D180"/>
    <mergeCell ref="A215:D215"/>
    <mergeCell ref="A204:D204"/>
    <mergeCell ref="A205:D205"/>
    <mergeCell ref="A206:D206"/>
    <mergeCell ref="A207:D207"/>
    <mergeCell ref="A208:D208"/>
    <mergeCell ref="A216:D216"/>
    <mergeCell ref="A217:D217"/>
    <mergeCell ref="A218:D218"/>
    <mergeCell ref="A210:D210"/>
    <mergeCell ref="A211:D211"/>
    <mergeCell ref="A212:D212"/>
    <mergeCell ref="A213:D213"/>
    <mergeCell ref="A219:D219"/>
    <mergeCell ref="A220:D220"/>
    <mergeCell ref="A221:D221"/>
    <mergeCell ref="A51:D51"/>
    <mergeCell ref="A50:D50"/>
    <mergeCell ref="A228:D228"/>
    <mergeCell ref="A229:D229"/>
    <mergeCell ref="A222:D222"/>
    <mergeCell ref="A223:D223"/>
    <mergeCell ref="A224:D224"/>
    <mergeCell ref="A225:D225"/>
    <mergeCell ref="A226:D226"/>
    <mergeCell ref="A227:D227"/>
    <mergeCell ref="A209:D209"/>
    <mergeCell ref="A198:D198"/>
    <mergeCell ref="A199:D199"/>
    <mergeCell ref="A200:D200"/>
    <mergeCell ref="A201:D201"/>
    <mergeCell ref="A202:D202"/>
    <mergeCell ref="A203:D203"/>
    <mergeCell ref="A197:D197"/>
    <mergeCell ref="B189:D189"/>
    <mergeCell ref="A142:D142"/>
    <mergeCell ref="A172:D172"/>
    <mergeCell ref="A159:D159"/>
    <mergeCell ref="A160:D160"/>
    <mergeCell ref="A161:D161"/>
    <mergeCell ref="A162:D162"/>
    <mergeCell ref="A163:D163"/>
    <mergeCell ref="A164:D164"/>
    <mergeCell ref="A165:D165"/>
    <mergeCell ref="A166:D166"/>
    <mergeCell ref="A167:D167"/>
    <mergeCell ref="A168:D168"/>
    <mergeCell ref="A169:D169"/>
    <mergeCell ref="A170:D170"/>
    <mergeCell ref="A143:D143"/>
    <mergeCell ref="A157:D157"/>
    <mergeCell ref="A158:D158"/>
    <mergeCell ref="A120:D120"/>
    <mergeCell ref="A121:D121"/>
    <mergeCell ref="A122:D122"/>
    <mergeCell ref="A123:D123"/>
    <mergeCell ref="A125:D125"/>
    <mergeCell ref="A126:D126"/>
    <mergeCell ref="A124:D124"/>
    <mergeCell ref="A127:D127"/>
    <mergeCell ref="A128:D128"/>
    <mergeCell ref="A129:D129"/>
    <mergeCell ref="A130:D130"/>
    <mergeCell ref="A131:D131"/>
    <mergeCell ref="A132:D132"/>
    <mergeCell ref="A133:D133"/>
    <mergeCell ref="A134:D134"/>
    <mergeCell ref="A135:D135"/>
    <mergeCell ref="A136:D136"/>
    <mergeCell ref="A138:D138"/>
    <mergeCell ref="A139:D139"/>
    <mergeCell ref="A140:D140"/>
    <mergeCell ref="A141:D141"/>
    <mergeCell ref="A83:D83"/>
    <mergeCell ref="A84:D84"/>
    <mergeCell ref="A85:D85"/>
    <mergeCell ref="A86:D86"/>
    <mergeCell ref="A87:D87"/>
    <mergeCell ref="A88:D88"/>
    <mergeCell ref="A89:D89"/>
    <mergeCell ref="A115:D115"/>
    <mergeCell ref="A116:D116"/>
    <mergeCell ref="A109:D109"/>
    <mergeCell ref="A105:D105"/>
    <mergeCell ref="A106:D106"/>
    <mergeCell ref="A107:D107"/>
    <mergeCell ref="A108:D108"/>
    <mergeCell ref="A117:D117"/>
    <mergeCell ref="A118:D118"/>
    <mergeCell ref="A119:D119"/>
    <mergeCell ref="A110:D110"/>
    <mergeCell ref="A112:D112"/>
    <mergeCell ref="A113:D113"/>
    <mergeCell ref="A104:D104"/>
    <mergeCell ref="IK79:IN79"/>
    <mergeCell ref="AC79:AF79"/>
    <mergeCell ref="AG79:AJ79"/>
    <mergeCell ref="AK79:AN79"/>
    <mergeCell ref="AO79:AR79"/>
    <mergeCell ref="AS79:AV79"/>
    <mergeCell ref="FY79:GB79"/>
    <mergeCell ref="GC79:GF79"/>
    <mergeCell ref="GG79:GJ79"/>
    <mergeCell ref="GK79:GN79"/>
    <mergeCell ref="BA79:BD79"/>
    <mergeCell ref="BE79:BH79"/>
    <mergeCell ref="BI79:BL79"/>
    <mergeCell ref="BM79:BP79"/>
    <mergeCell ref="BQ79:BT79"/>
    <mergeCell ref="BU79:BX79"/>
    <mergeCell ref="FQ79:FT79"/>
    <mergeCell ref="FU79:FX79"/>
    <mergeCell ref="CG79:CJ79"/>
    <mergeCell ref="CK79:CN79"/>
    <mergeCell ref="CO79:CR79"/>
    <mergeCell ref="CS79:CV79"/>
    <mergeCell ref="CW79:CZ79"/>
    <mergeCell ref="DA79:DD79"/>
    <mergeCell ref="AW79:AZ79"/>
    <mergeCell ref="IC79:IF79"/>
    <mergeCell ref="IG79:IJ79"/>
    <mergeCell ref="GO79:GR79"/>
    <mergeCell ref="GS79:GV79"/>
    <mergeCell ref="GW79:GZ79"/>
    <mergeCell ref="HA79:HD79"/>
    <mergeCell ref="HE79:HH79"/>
    <mergeCell ref="HI79:HL79"/>
    <mergeCell ref="DE79:DH79"/>
    <mergeCell ref="DI79:DL79"/>
    <mergeCell ref="DM79:DP79"/>
    <mergeCell ref="DQ79:DT79"/>
    <mergeCell ref="M79:P79"/>
    <mergeCell ref="IO79:IR79"/>
    <mergeCell ref="IS79:IV79"/>
    <mergeCell ref="A80:D80"/>
    <mergeCell ref="A81:D81"/>
    <mergeCell ref="A82:D82"/>
    <mergeCell ref="HM79:HP79"/>
    <mergeCell ref="HQ79:HT79"/>
    <mergeCell ref="HU79:HX79"/>
    <mergeCell ref="HY79:IB79"/>
    <mergeCell ref="DU79:DX79"/>
    <mergeCell ref="DY79:EB79"/>
    <mergeCell ref="EC79:EF79"/>
    <mergeCell ref="EG79:EJ79"/>
    <mergeCell ref="EK79:EN79"/>
    <mergeCell ref="EO79:ER79"/>
    <mergeCell ref="ES79:EV79"/>
    <mergeCell ref="EW79:EZ79"/>
    <mergeCell ref="FA79:FD79"/>
    <mergeCell ref="FE79:FH79"/>
    <mergeCell ref="FI79:FL79"/>
    <mergeCell ref="FM79:FP79"/>
    <mergeCell ref="BY79:CB79"/>
    <mergeCell ref="CC79:CF79"/>
    <mergeCell ref="Q79:T79"/>
    <mergeCell ref="U79:X79"/>
    <mergeCell ref="Y79:AB79"/>
    <mergeCell ref="A54:D54"/>
    <mergeCell ref="A55:D55"/>
    <mergeCell ref="A56:D56"/>
    <mergeCell ref="A57:D57"/>
    <mergeCell ref="B58:D58"/>
    <mergeCell ref="B59:D59"/>
    <mergeCell ref="G59:J59"/>
    <mergeCell ref="B60:D60"/>
    <mergeCell ref="G60:J60"/>
    <mergeCell ref="A68:D68"/>
    <mergeCell ref="A73:D73"/>
    <mergeCell ref="A69:D69"/>
    <mergeCell ref="A71:D71"/>
    <mergeCell ref="A74:D74"/>
    <mergeCell ref="A75:D75"/>
    <mergeCell ref="A76:D76"/>
    <mergeCell ref="A77:D77"/>
    <mergeCell ref="A78:D78"/>
    <mergeCell ref="A79:D79"/>
    <mergeCell ref="E79:H79"/>
    <mergeCell ref="I79:L79"/>
    <mergeCell ref="GK45:GN45"/>
    <mergeCell ref="GO45:GR45"/>
    <mergeCell ref="CO45:CR45"/>
    <mergeCell ref="CS45:CV45"/>
    <mergeCell ref="CW45:CZ45"/>
    <mergeCell ref="DA45:DD45"/>
    <mergeCell ref="DE45:DH45"/>
    <mergeCell ref="DI45:DL45"/>
    <mergeCell ref="DM45:DP45"/>
    <mergeCell ref="DQ45:DT45"/>
    <mergeCell ref="DU45:DX45"/>
    <mergeCell ref="DY45:EB45"/>
    <mergeCell ref="AK45:AN45"/>
    <mergeCell ref="AO45:AR45"/>
    <mergeCell ref="AS45:AV45"/>
    <mergeCell ref="AW45:AZ45"/>
    <mergeCell ref="BA45:BD45"/>
    <mergeCell ref="GS45:GV45"/>
    <mergeCell ref="IK45:IN45"/>
    <mergeCell ref="IO45:IR45"/>
    <mergeCell ref="GW45:GZ45"/>
    <mergeCell ref="HA45:HD45"/>
    <mergeCell ref="HE45:HH45"/>
    <mergeCell ref="HI45:HL45"/>
    <mergeCell ref="HM45:HP45"/>
    <mergeCell ref="HQ45:HT45"/>
    <mergeCell ref="BE45:BH45"/>
    <mergeCell ref="BI45:BL45"/>
    <mergeCell ref="BM45:BP45"/>
    <mergeCell ref="BQ45:BT45"/>
    <mergeCell ref="BU45:BX45"/>
    <mergeCell ref="BY45:CB45"/>
    <mergeCell ref="CC45:CF45"/>
    <mergeCell ref="FY45:GB45"/>
    <mergeCell ref="GC45:GF45"/>
    <mergeCell ref="GG45:GJ45"/>
    <mergeCell ref="IS45:IV45"/>
    <mergeCell ref="A46:D46"/>
    <mergeCell ref="A47:D47"/>
    <mergeCell ref="A48:D48"/>
    <mergeCell ref="A49:D49"/>
    <mergeCell ref="A53:D53"/>
    <mergeCell ref="HU45:HX45"/>
    <mergeCell ref="HY45:IB45"/>
    <mergeCell ref="IC45:IF45"/>
    <mergeCell ref="IG45:IJ45"/>
    <mergeCell ref="EC45:EF45"/>
    <mergeCell ref="EG45:EJ45"/>
    <mergeCell ref="EK45:EN45"/>
    <mergeCell ref="EO45:ER45"/>
    <mergeCell ref="ES45:EV45"/>
    <mergeCell ref="EW45:EZ45"/>
    <mergeCell ref="FA45:FD45"/>
    <mergeCell ref="FE45:FH45"/>
    <mergeCell ref="FI45:FL45"/>
    <mergeCell ref="FM45:FP45"/>
    <mergeCell ref="FQ45:FT45"/>
    <mergeCell ref="FU45:FX45"/>
    <mergeCell ref="CG45:CJ45"/>
    <mergeCell ref="CK45:CN45"/>
    <mergeCell ref="AC45:AF45"/>
    <mergeCell ref="AG45:AJ45"/>
    <mergeCell ref="Y45:AB45"/>
    <mergeCell ref="A23:D23"/>
    <mergeCell ref="A24:D24"/>
    <mergeCell ref="A26:D26"/>
    <mergeCell ref="A27:D27"/>
    <mergeCell ref="A28:D28"/>
    <mergeCell ref="A25:B25"/>
    <mergeCell ref="A45:D45"/>
    <mergeCell ref="E45:H45"/>
    <mergeCell ref="I45:L45"/>
    <mergeCell ref="M45:P45"/>
    <mergeCell ref="Q45:T45"/>
    <mergeCell ref="U45:X45"/>
    <mergeCell ref="B15:D15"/>
    <mergeCell ref="B16:D16"/>
    <mergeCell ref="B17:D17"/>
    <mergeCell ref="A19:D19"/>
    <mergeCell ref="A20:D20"/>
    <mergeCell ref="A21:D21"/>
    <mergeCell ref="A29:D29"/>
    <mergeCell ref="A30:D30"/>
    <mergeCell ref="A43:D43"/>
    <mergeCell ref="A31:D31"/>
    <mergeCell ref="A33:D33"/>
    <mergeCell ref="B34:D34"/>
    <mergeCell ref="B36:D36"/>
    <mergeCell ref="B37:D37"/>
    <mergeCell ref="B38:D38"/>
    <mergeCell ref="B39:D39"/>
    <mergeCell ref="B40:D40"/>
    <mergeCell ref="A13:D13"/>
    <mergeCell ref="A14:D14"/>
    <mergeCell ref="A1:D1"/>
    <mergeCell ref="A2:D2"/>
    <mergeCell ref="A3:D3"/>
    <mergeCell ref="B5:D5"/>
    <mergeCell ref="F5:I5"/>
    <mergeCell ref="B6:D6"/>
    <mergeCell ref="B7:D7"/>
    <mergeCell ref="A9:D9"/>
    <mergeCell ref="A11:D11"/>
    <mergeCell ref="A12:D12"/>
    <mergeCell ref="A98:D98"/>
    <mergeCell ref="A99:D99"/>
    <mergeCell ref="A100:D100"/>
    <mergeCell ref="A102:D102"/>
    <mergeCell ref="A62:D62"/>
    <mergeCell ref="A63:D63"/>
    <mergeCell ref="A64:D64"/>
    <mergeCell ref="B65:D65"/>
    <mergeCell ref="B66:D66"/>
    <mergeCell ref="B67:D67"/>
    <mergeCell ref="A90:D90"/>
    <mergeCell ref="A96:D96"/>
    <mergeCell ref="A94:D94"/>
    <mergeCell ref="A92:D92"/>
  </mergeCells>
  <hyperlinks>
    <hyperlink ref="A136" r:id="rId1"/>
    <hyperlink ref="A162:D162" r:id="rId2" display="http://www.commissiebbv.nl/thema/vernieuwing-bbv/"/>
    <hyperlink ref="A170:D170" r:id="rId3" display="http://www.commissiebbv.nl/thema/vernieuwing-bbv/"/>
    <hyperlink ref="B60" r:id="rId4"/>
    <hyperlink ref="A180" r:id="rId5"/>
    <hyperlink ref="A170" r:id="rId6"/>
    <hyperlink ref="A177" r:id="rId7" display="https://www.rijksoverheid.nl/documenten/richtlijnen/2016/06/01/beslisboom-economische-categorieen-lasten"/>
    <hyperlink ref="A177:D177" r:id="rId8" display="Beslisboom economische categorieën lasten"/>
    <hyperlink ref="A51" r:id="rId9"/>
    <hyperlink ref="C25" r:id="rId10"/>
    <hyperlink ref="B37:D37" r:id="rId11" display="Trefwoordenlijsten"/>
    <hyperlink ref="B39:D39" r:id="rId12" display="Beslisboom economische categorieën"/>
    <hyperlink ref="B41" r:id="rId13"/>
    <hyperlink ref="B35" r:id="rId14"/>
  </hyperlinks>
  <pageMargins left="0.74803149606299213" right="0.74803149606299213" top="1.1023622047244095" bottom="0.47244094488188981" header="0.51181102362204722" footer="0.51181102362204722"/>
  <pageSetup paperSize="9" scale="86" fitToHeight="0" orientation="portrait" r:id="rId15"/>
  <headerFooter alignWithMargins="0"/>
  <rowBreaks count="6" manualBreakCount="6">
    <brk id="42" max="3" man="1"/>
    <brk id="72" max="3" man="1"/>
    <brk id="103" max="3" man="1"/>
    <brk id="126" max="3" man="1"/>
    <brk id="165" max="3" man="1"/>
    <brk id="20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R47"/>
  <sheetViews>
    <sheetView showGridLines="0" topLeftCell="A7" zoomScaleNormal="100" workbookViewId="0">
      <selection activeCell="C9" sqref="C9:D9"/>
    </sheetView>
  </sheetViews>
  <sheetFormatPr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481" t="s">
        <v>109</v>
      </c>
      <c r="C1" s="481"/>
      <c r="D1" s="481"/>
      <c r="E1" s="481"/>
      <c r="F1" s="481"/>
      <c r="G1" s="481"/>
      <c r="H1" s="481"/>
      <c r="I1" s="481"/>
      <c r="J1" s="53"/>
    </row>
    <row r="2" spans="1:13" ht="15" customHeight="1" x14ac:dyDescent="0.25">
      <c r="A2" s="53"/>
      <c r="B2" s="481" t="s">
        <v>110</v>
      </c>
      <c r="C2" s="481"/>
      <c r="D2" s="481"/>
      <c r="E2" s="481"/>
      <c r="F2" s="481"/>
      <c r="G2" s="481"/>
      <c r="H2" s="481"/>
      <c r="I2" s="481"/>
      <c r="J2" s="53"/>
    </row>
    <row r="3" spans="1:13" ht="15" customHeight="1" x14ac:dyDescent="0.25">
      <c r="A3" s="53"/>
      <c r="B3" s="481" t="str">
        <f>"Provincie "&amp;C5</f>
        <v>Provincie aaaa</v>
      </c>
      <c r="C3" s="481"/>
      <c r="D3" s="481"/>
      <c r="E3" s="481"/>
      <c r="F3" s="481"/>
      <c r="G3" s="481"/>
      <c r="H3" s="481"/>
      <c r="I3" s="481"/>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628</v>
      </c>
      <c r="C5" s="482" t="s">
        <v>111</v>
      </c>
      <c r="D5" s="483"/>
      <c r="E5" s="59"/>
      <c r="F5" s="59"/>
      <c r="G5" s="60"/>
      <c r="H5" s="60" t="s">
        <v>112</v>
      </c>
      <c r="I5" s="61" t="str">
        <f>IF(OR(C5 = "aaaa",C6="xxxx"),"Gegevens invullen!","KRD"&amp;RIGHT(C7,2)&amp;C8&amp;"03"&amp;C6&amp;".XLS")</f>
        <v>Gegevens invullen!</v>
      </c>
      <c r="J5" s="57"/>
    </row>
    <row r="6" spans="1:13" s="66" customFormat="1" ht="15" customHeight="1" x14ac:dyDescent="0.25">
      <c r="A6" s="62"/>
      <c r="B6" s="63" t="s">
        <v>629</v>
      </c>
      <c r="C6" s="484" t="s">
        <v>113</v>
      </c>
      <c r="D6" s="485"/>
      <c r="E6" s="64"/>
      <c r="F6" s="64"/>
      <c r="G6" s="65"/>
      <c r="H6" s="65"/>
      <c r="I6" s="65"/>
      <c r="J6" s="62"/>
    </row>
    <row r="7" spans="1:13" ht="15" customHeight="1" x14ac:dyDescent="0.25">
      <c r="A7" s="67"/>
      <c r="B7" s="68" t="s">
        <v>114</v>
      </c>
      <c r="C7" s="486">
        <v>2020</v>
      </c>
      <c r="D7" s="487"/>
      <c r="E7" s="69"/>
      <c r="F7" s="70"/>
      <c r="G7" s="70"/>
      <c r="H7" s="71"/>
      <c r="I7" s="72"/>
      <c r="J7" s="67"/>
    </row>
    <row r="8" spans="1:13" ht="15" customHeight="1" x14ac:dyDescent="0.25">
      <c r="A8" s="73"/>
      <c r="B8" s="68" t="s">
        <v>115</v>
      </c>
      <c r="C8" s="488">
        <v>1</v>
      </c>
      <c r="D8" s="489"/>
      <c r="E8" s="71"/>
      <c r="F8" s="74" t="s">
        <v>116</v>
      </c>
      <c r="G8" s="70"/>
      <c r="H8" s="70"/>
      <c r="I8" s="72"/>
      <c r="J8" s="73"/>
    </row>
    <row r="9" spans="1:13" s="79" customFormat="1" ht="15" customHeight="1" x14ac:dyDescent="0.25">
      <c r="A9" s="73"/>
      <c r="B9" s="75"/>
      <c r="C9" s="493" t="s">
        <v>117</v>
      </c>
      <c r="D9" s="493"/>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635</v>
      </c>
      <c r="C11" s="490" t="s">
        <v>663</v>
      </c>
      <c r="D11" s="491"/>
      <c r="E11" s="491"/>
      <c r="F11" s="491"/>
      <c r="G11" s="491"/>
      <c r="H11" s="491"/>
      <c r="I11" s="491"/>
      <c r="J11" s="333"/>
    </row>
    <row r="12" spans="1:13" s="83" customFormat="1" ht="15" customHeight="1" x14ac:dyDescent="0.2">
      <c r="A12" s="82"/>
      <c r="B12" s="332" t="s">
        <v>654</v>
      </c>
      <c r="C12" s="494"/>
      <c r="D12" s="494"/>
      <c r="E12" s="494"/>
      <c r="F12" s="494"/>
      <c r="G12" s="494"/>
      <c r="H12" s="494"/>
      <c r="I12" s="494"/>
      <c r="J12" s="82"/>
    </row>
    <row r="13" spans="1:13" s="1" customFormat="1" ht="15" customHeight="1" x14ac:dyDescent="0.2">
      <c r="A13" s="82"/>
      <c r="B13" s="337" t="s">
        <v>630</v>
      </c>
      <c r="C13" s="492"/>
      <c r="D13" s="492"/>
      <c r="E13" s="492"/>
      <c r="F13" s="492"/>
      <c r="G13" s="492"/>
      <c r="H13" s="492"/>
      <c r="I13" s="492"/>
      <c r="J13" s="82"/>
    </row>
    <row r="14" spans="1:13" s="1" customFormat="1" ht="15" customHeight="1" x14ac:dyDescent="0.2">
      <c r="A14" s="82"/>
      <c r="B14" s="337" t="s">
        <v>631</v>
      </c>
      <c r="C14" s="492"/>
      <c r="D14" s="492"/>
      <c r="E14" s="492"/>
      <c r="F14" s="492"/>
      <c r="G14" s="492"/>
      <c r="H14" s="492"/>
      <c r="I14" s="492"/>
      <c r="J14" s="82"/>
    </row>
    <row r="15" spans="1:13" s="1" customFormat="1" ht="15" customHeight="1" x14ac:dyDescent="0.2">
      <c r="A15" s="82"/>
      <c r="B15" s="337" t="s">
        <v>632</v>
      </c>
      <c r="C15" s="492"/>
      <c r="D15" s="492"/>
      <c r="E15" s="492"/>
      <c r="F15" s="492"/>
      <c r="G15" s="492"/>
      <c r="H15" s="492"/>
      <c r="I15" s="492"/>
      <c r="J15" s="82"/>
    </row>
    <row r="16" spans="1:13" s="1" customFormat="1" ht="15" customHeight="1" x14ac:dyDescent="0.2">
      <c r="A16" s="82"/>
      <c r="B16" s="337" t="s">
        <v>633</v>
      </c>
      <c r="C16" s="492"/>
      <c r="D16" s="492"/>
      <c r="E16" s="492"/>
      <c r="F16" s="492"/>
      <c r="G16" s="492"/>
      <c r="H16" s="492"/>
      <c r="I16" s="492"/>
      <c r="J16" s="82"/>
    </row>
    <row r="17" spans="1:10" s="1" customFormat="1" ht="15" customHeight="1" x14ac:dyDescent="0.2">
      <c r="A17" s="82"/>
      <c r="B17" s="337" t="s">
        <v>634</v>
      </c>
      <c r="C17" s="496"/>
      <c r="D17" s="496"/>
      <c r="E17" s="496"/>
      <c r="F17" s="496"/>
      <c r="G17" s="496"/>
      <c r="H17" s="496"/>
      <c r="I17" s="496"/>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118</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495"/>
      <c r="C22" s="495"/>
      <c r="D22" s="495"/>
      <c r="E22" s="495"/>
      <c r="F22" s="495"/>
      <c r="G22" s="495"/>
      <c r="H22" s="495"/>
      <c r="I22" s="495"/>
      <c r="J22" s="85"/>
    </row>
    <row r="23" spans="1:10" ht="15" customHeight="1" x14ac:dyDescent="0.25">
      <c r="A23" s="85"/>
      <c r="B23" s="478"/>
      <c r="C23" s="478"/>
      <c r="D23" s="478"/>
      <c r="E23" s="478"/>
      <c r="F23" s="478"/>
      <c r="G23" s="478"/>
      <c r="H23" s="478"/>
      <c r="I23" s="478"/>
      <c r="J23" s="85"/>
    </row>
    <row r="24" spans="1:10" ht="15" customHeight="1" x14ac:dyDescent="0.25">
      <c r="A24" s="85"/>
      <c r="B24" s="478"/>
      <c r="C24" s="478"/>
      <c r="D24" s="478"/>
      <c r="E24" s="478"/>
      <c r="F24" s="478"/>
      <c r="G24" s="478"/>
      <c r="H24" s="478"/>
      <c r="I24" s="478"/>
      <c r="J24" s="85"/>
    </row>
    <row r="25" spans="1:10" ht="15" customHeight="1" x14ac:dyDescent="0.25">
      <c r="A25" s="85"/>
      <c r="B25" s="478"/>
      <c r="C25" s="478"/>
      <c r="D25" s="478"/>
      <c r="E25" s="478"/>
      <c r="F25" s="478"/>
      <c r="G25" s="478"/>
      <c r="H25" s="478"/>
      <c r="I25" s="478"/>
      <c r="J25" s="85"/>
    </row>
    <row r="26" spans="1:10" ht="15" customHeight="1" x14ac:dyDescent="0.25">
      <c r="A26" s="85"/>
      <c r="B26" s="478"/>
      <c r="C26" s="478"/>
      <c r="D26" s="478"/>
      <c r="E26" s="478"/>
      <c r="F26" s="478"/>
      <c r="G26" s="478"/>
      <c r="H26" s="478"/>
      <c r="I26" s="478"/>
      <c r="J26" s="85"/>
    </row>
    <row r="27" spans="1:10" ht="15" customHeight="1" x14ac:dyDescent="0.25">
      <c r="A27" s="85"/>
      <c r="B27" s="478"/>
      <c r="C27" s="478"/>
      <c r="D27" s="478"/>
      <c r="E27" s="478"/>
      <c r="F27" s="478"/>
      <c r="G27" s="478"/>
      <c r="H27" s="478"/>
      <c r="I27" s="478"/>
      <c r="J27" s="85"/>
    </row>
    <row r="28" spans="1:10" ht="15" customHeight="1" x14ac:dyDescent="0.25">
      <c r="A28" s="85"/>
      <c r="B28" s="478"/>
      <c r="C28" s="478"/>
      <c r="D28" s="478"/>
      <c r="E28" s="478"/>
      <c r="F28" s="478"/>
      <c r="G28" s="478"/>
      <c r="H28" s="478"/>
      <c r="I28" s="478"/>
      <c r="J28" s="85"/>
    </row>
    <row r="29" spans="1:10" ht="15" customHeight="1" x14ac:dyDescent="0.25">
      <c r="A29" s="85"/>
      <c r="B29" s="478"/>
      <c r="C29" s="478"/>
      <c r="D29" s="478"/>
      <c r="E29" s="478"/>
      <c r="F29" s="478"/>
      <c r="G29" s="478"/>
      <c r="H29" s="478"/>
      <c r="I29" s="478"/>
      <c r="J29" s="85"/>
    </row>
    <row r="30" spans="1:10" ht="15" customHeight="1" x14ac:dyDescent="0.25">
      <c r="A30" s="85"/>
      <c r="B30" s="478"/>
      <c r="C30" s="478"/>
      <c r="D30" s="478"/>
      <c r="E30" s="478"/>
      <c r="F30" s="478"/>
      <c r="G30" s="478"/>
      <c r="H30" s="478"/>
      <c r="I30" s="478"/>
      <c r="J30" s="85"/>
    </row>
    <row r="31" spans="1:10" ht="15" customHeight="1" x14ac:dyDescent="0.25">
      <c r="A31" s="85"/>
      <c r="B31" s="478"/>
      <c r="C31" s="478"/>
      <c r="D31" s="478"/>
      <c r="E31" s="478"/>
      <c r="F31" s="478"/>
      <c r="G31" s="478"/>
      <c r="H31" s="478"/>
      <c r="I31" s="478"/>
      <c r="J31" s="85"/>
    </row>
    <row r="32" spans="1:10" ht="15" customHeight="1" x14ac:dyDescent="0.25">
      <c r="A32" s="85"/>
      <c r="B32" s="478"/>
      <c r="C32" s="478"/>
      <c r="D32" s="478"/>
      <c r="E32" s="478"/>
      <c r="F32" s="478"/>
      <c r="G32" s="478"/>
      <c r="H32" s="478"/>
      <c r="I32" s="478"/>
      <c r="J32" s="85"/>
    </row>
    <row r="33" spans="1:18" ht="15" customHeight="1" x14ac:dyDescent="0.25">
      <c r="A33" s="85"/>
      <c r="B33" s="478"/>
      <c r="C33" s="478"/>
      <c r="D33" s="478"/>
      <c r="E33" s="478"/>
      <c r="F33" s="478"/>
      <c r="G33" s="478"/>
      <c r="H33" s="478"/>
      <c r="I33" s="478"/>
      <c r="J33" s="85"/>
    </row>
    <row r="34" spans="1:18" ht="15" customHeight="1" x14ac:dyDescent="0.25">
      <c r="A34" s="85"/>
      <c r="B34" s="478"/>
      <c r="C34" s="478"/>
      <c r="D34" s="478"/>
      <c r="E34" s="478"/>
      <c r="F34" s="478"/>
      <c r="G34" s="478"/>
      <c r="H34" s="478"/>
      <c r="I34" s="478"/>
      <c r="J34" s="85"/>
    </row>
    <row r="35" spans="1:18" ht="15" customHeight="1" x14ac:dyDescent="0.25">
      <c r="A35" s="85"/>
      <c r="B35" s="478"/>
      <c r="C35" s="478"/>
      <c r="D35" s="478"/>
      <c r="E35" s="478"/>
      <c r="F35" s="478"/>
      <c r="G35" s="478"/>
      <c r="H35" s="478"/>
      <c r="I35" s="478"/>
      <c r="J35" s="85"/>
    </row>
    <row r="36" spans="1:18" ht="15" customHeight="1" x14ac:dyDescent="0.25">
      <c r="A36" s="85"/>
      <c r="B36" s="478"/>
      <c r="C36" s="478"/>
      <c r="D36" s="478"/>
      <c r="E36" s="478"/>
      <c r="F36" s="478"/>
      <c r="G36" s="478"/>
      <c r="H36" s="478"/>
      <c r="I36" s="478"/>
      <c r="J36" s="85"/>
    </row>
    <row r="37" spans="1:18" ht="15" customHeight="1" x14ac:dyDescent="0.25">
      <c r="A37" s="85"/>
      <c r="B37" s="478"/>
      <c r="C37" s="478"/>
      <c r="D37" s="478"/>
      <c r="E37" s="478"/>
      <c r="F37" s="478"/>
      <c r="G37" s="478"/>
      <c r="H37" s="478"/>
      <c r="I37" s="478"/>
      <c r="J37" s="85"/>
    </row>
    <row r="38" spans="1:18" ht="12" customHeight="1" x14ac:dyDescent="0.25">
      <c r="A38" s="86"/>
      <c r="B38" s="86"/>
      <c r="C38" s="86"/>
      <c r="D38" s="86"/>
      <c r="E38" s="86"/>
      <c r="F38" s="86"/>
      <c r="G38" s="86"/>
      <c r="H38" s="86"/>
      <c r="I38" s="86"/>
      <c r="J38" s="86"/>
    </row>
    <row r="39" spans="1:18" s="382" customFormat="1" ht="12" customHeight="1" x14ac:dyDescent="0.25"/>
    <row r="40" spans="1:18" s="393" customFormat="1" ht="15" customHeight="1" x14ac:dyDescent="0.25">
      <c r="A40" s="375"/>
      <c r="B40" s="375" t="s">
        <v>711</v>
      </c>
      <c r="C40" s="375"/>
      <c r="D40" s="375"/>
      <c r="E40" s="375"/>
      <c r="F40" s="375"/>
      <c r="G40" s="375"/>
      <c r="H40" s="375"/>
      <c r="I40" s="375"/>
      <c r="J40" s="375"/>
    </row>
    <row r="41" spans="1:18" s="393" customFormat="1" x14ac:dyDescent="0.25">
      <c r="A41" s="376"/>
      <c r="B41" s="394" t="s">
        <v>681</v>
      </c>
      <c r="C41" s="395" t="s">
        <v>733</v>
      </c>
      <c r="D41" s="479" t="s">
        <v>682</v>
      </c>
      <c r="E41" s="480"/>
      <c r="F41" s="480"/>
      <c r="G41" s="480"/>
      <c r="H41" s="480"/>
      <c r="I41" s="480"/>
      <c r="J41" s="376"/>
    </row>
    <row r="42" spans="1:18" s="393" customFormat="1" ht="12.75" customHeight="1" x14ac:dyDescent="0.25">
      <c r="A42" s="376"/>
      <c r="B42" s="377"/>
      <c r="C42" s="378" t="s">
        <v>683</v>
      </c>
      <c r="D42" s="377"/>
      <c r="E42" s="377"/>
      <c r="F42" s="377"/>
      <c r="G42" s="377"/>
      <c r="H42" s="377"/>
      <c r="I42" s="377"/>
      <c r="J42" s="376"/>
    </row>
    <row r="43" spans="1:18" s="393" customFormat="1" ht="15" customHeight="1" x14ac:dyDescent="0.25">
      <c r="A43" s="376"/>
      <c r="B43" s="379"/>
      <c r="C43" s="380"/>
      <c r="D43" s="474"/>
      <c r="E43" s="475"/>
      <c r="F43" s="475"/>
      <c r="G43" s="475"/>
      <c r="H43" s="475"/>
      <c r="I43" s="475"/>
      <c r="J43" s="376"/>
      <c r="K43" s="396"/>
      <c r="L43" s="396"/>
      <c r="M43" s="396"/>
      <c r="N43" s="396"/>
      <c r="O43" s="396"/>
      <c r="P43" s="396"/>
      <c r="Q43" s="396"/>
      <c r="R43" s="396"/>
    </row>
    <row r="44" spans="1:18" s="393" customFormat="1" ht="15" customHeight="1" x14ac:dyDescent="0.25">
      <c r="A44" s="376"/>
      <c r="B44" s="379"/>
      <c r="C44" s="380"/>
      <c r="D44" s="474"/>
      <c r="E44" s="475"/>
      <c r="F44" s="475"/>
      <c r="G44" s="475"/>
      <c r="H44" s="475"/>
      <c r="I44" s="475"/>
      <c r="J44" s="376"/>
      <c r="K44" s="396"/>
      <c r="L44" s="396"/>
      <c r="M44" s="396"/>
      <c r="N44" s="396"/>
      <c r="O44" s="396"/>
      <c r="P44" s="396"/>
      <c r="Q44" s="396"/>
      <c r="R44" s="396"/>
    </row>
    <row r="45" spans="1:18" s="393" customFormat="1" ht="15" customHeight="1" x14ac:dyDescent="0.25">
      <c r="A45" s="376"/>
      <c r="B45" s="379"/>
      <c r="C45" s="380"/>
      <c r="D45" s="474"/>
      <c r="E45" s="475"/>
      <c r="F45" s="475"/>
      <c r="G45" s="475"/>
      <c r="H45" s="475"/>
      <c r="I45" s="475"/>
      <c r="J45" s="376"/>
      <c r="K45" s="396"/>
      <c r="L45" s="396"/>
      <c r="M45" s="396"/>
      <c r="N45" s="396"/>
      <c r="O45" s="396"/>
      <c r="P45" s="396"/>
      <c r="Q45" s="396"/>
      <c r="R45" s="396"/>
    </row>
    <row r="46" spans="1:18" s="393" customFormat="1" ht="15" customHeight="1" x14ac:dyDescent="0.25">
      <c r="A46" s="376"/>
      <c r="B46" s="379"/>
      <c r="C46" s="380"/>
      <c r="D46" s="474"/>
      <c r="E46" s="475"/>
      <c r="F46" s="475"/>
      <c r="G46" s="475"/>
      <c r="H46" s="475"/>
      <c r="I46" s="475"/>
      <c r="J46" s="376"/>
      <c r="K46" s="396"/>
      <c r="L46" s="396"/>
      <c r="M46" s="396"/>
      <c r="N46" s="396"/>
      <c r="O46" s="396"/>
      <c r="P46" s="396"/>
      <c r="Q46" s="396"/>
      <c r="R46" s="396"/>
    </row>
    <row r="47" spans="1:18" s="393" customFormat="1" ht="12" customHeight="1" x14ac:dyDescent="0.25">
      <c r="A47" s="381"/>
      <c r="B47" s="476" t="s">
        <v>712</v>
      </c>
      <c r="C47" s="477"/>
      <c r="D47" s="477"/>
      <c r="E47" s="477"/>
      <c r="F47" s="477"/>
      <c r="G47" s="477"/>
      <c r="H47" s="477"/>
      <c r="I47" s="477"/>
      <c r="J47" s="381"/>
      <c r="K47" s="396"/>
      <c r="L47" s="396"/>
      <c r="M47" s="396"/>
      <c r="N47" s="396"/>
      <c r="O47" s="396"/>
      <c r="P47" s="396"/>
      <c r="Q47" s="396"/>
      <c r="R47" s="396"/>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E7" sqref="AE7"/>
    </sheetView>
  </sheetViews>
  <sheetFormatPr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aaaa (xxxx): 2020 periode 1, lasten</v>
      </c>
      <c r="B1" s="88"/>
      <c r="C1" s="89" t="s">
        <v>119</v>
      </c>
      <c r="D1" s="89" t="s">
        <v>120</v>
      </c>
      <c r="E1" s="89" t="s">
        <v>121</v>
      </c>
      <c r="F1" s="89" t="s">
        <v>122</v>
      </c>
      <c r="G1" s="89" t="s">
        <v>123</v>
      </c>
      <c r="H1" s="89" t="s">
        <v>124</v>
      </c>
      <c r="I1" s="89" t="s">
        <v>125</v>
      </c>
      <c r="J1" s="89" t="s">
        <v>126</v>
      </c>
      <c r="K1" s="89" t="s">
        <v>127</v>
      </c>
      <c r="L1" s="89" t="s">
        <v>128</v>
      </c>
      <c r="M1" s="89" t="s">
        <v>129</v>
      </c>
      <c r="N1" s="89" t="s">
        <v>130</v>
      </c>
      <c r="O1" s="89" t="s">
        <v>131</v>
      </c>
      <c r="P1" s="89" t="s">
        <v>132</v>
      </c>
      <c r="Q1" s="89" t="s">
        <v>133</v>
      </c>
      <c r="R1" s="89" t="s">
        <v>134</v>
      </c>
      <c r="S1" s="89" t="s">
        <v>135</v>
      </c>
      <c r="T1" s="89" t="s">
        <v>136</v>
      </c>
      <c r="U1" s="89" t="s">
        <v>137</v>
      </c>
      <c r="V1" s="89" t="s">
        <v>138</v>
      </c>
      <c r="W1" s="89" t="s">
        <v>139</v>
      </c>
      <c r="X1" s="89" t="s">
        <v>140</v>
      </c>
      <c r="Y1" s="89" t="s">
        <v>141</v>
      </c>
      <c r="Z1" s="89" t="s">
        <v>142</v>
      </c>
      <c r="AA1" s="89" t="s">
        <v>143</v>
      </c>
      <c r="AB1" s="89" t="s">
        <v>144</v>
      </c>
      <c r="AC1" s="89" t="s">
        <v>145</v>
      </c>
      <c r="AD1" s="89" t="s">
        <v>146</v>
      </c>
      <c r="AE1" s="89" t="s">
        <v>147</v>
      </c>
      <c r="AF1" s="89" t="s">
        <v>148</v>
      </c>
      <c r="AG1" s="89" t="s">
        <v>149</v>
      </c>
      <c r="AH1" s="89" t="s">
        <v>150</v>
      </c>
      <c r="AI1" s="89" t="s">
        <v>151</v>
      </c>
      <c r="AJ1" s="89" t="s">
        <v>152</v>
      </c>
      <c r="AK1" s="89" t="s">
        <v>153</v>
      </c>
      <c r="AL1" s="90"/>
      <c r="AM1" s="91"/>
    </row>
    <row r="2" spans="1:39" ht="168" customHeight="1" thickBot="1" x14ac:dyDescent="0.3">
      <c r="A2" s="93" t="s">
        <v>154</v>
      </c>
      <c r="B2" s="94" t="s">
        <v>155</v>
      </c>
      <c r="C2" s="95" t="s">
        <v>156</v>
      </c>
      <c r="D2" s="95" t="s">
        <v>157</v>
      </c>
      <c r="E2" s="95" t="s">
        <v>158</v>
      </c>
      <c r="F2" s="95" t="s">
        <v>159</v>
      </c>
      <c r="G2" s="95" t="s">
        <v>160</v>
      </c>
      <c r="H2" s="95" t="s">
        <v>161</v>
      </c>
      <c r="I2" s="95" t="s">
        <v>162</v>
      </c>
      <c r="J2" s="95" t="s">
        <v>163</v>
      </c>
      <c r="K2" s="95" t="s">
        <v>164</v>
      </c>
      <c r="L2" s="95" t="s">
        <v>165</v>
      </c>
      <c r="M2" s="95" t="s">
        <v>166</v>
      </c>
      <c r="N2" s="95" t="s">
        <v>167</v>
      </c>
      <c r="O2" s="95" t="s">
        <v>168</v>
      </c>
      <c r="P2" s="95" t="s">
        <v>169</v>
      </c>
      <c r="Q2" s="95" t="s">
        <v>170</v>
      </c>
      <c r="R2" s="95" t="s">
        <v>171</v>
      </c>
      <c r="S2" s="95" t="s">
        <v>172</v>
      </c>
      <c r="T2" s="95" t="s">
        <v>173</v>
      </c>
      <c r="U2" s="95" t="s">
        <v>174</v>
      </c>
      <c r="V2" s="95" t="s">
        <v>175</v>
      </c>
      <c r="W2" s="95" t="s">
        <v>176</v>
      </c>
      <c r="X2" s="95" t="s">
        <v>177</v>
      </c>
      <c r="Y2" s="95" t="s">
        <v>178</v>
      </c>
      <c r="Z2" s="95" t="s">
        <v>179</v>
      </c>
      <c r="AA2" s="95" t="s">
        <v>180</v>
      </c>
      <c r="AB2" s="95" t="s">
        <v>181</v>
      </c>
      <c r="AC2" s="96" t="s">
        <v>182</v>
      </c>
      <c r="AD2" s="95" t="s">
        <v>183</v>
      </c>
      <c r="AE2" s="95" t="s">
        <v>184</v>
      </c>
      <c r="AF2" s="95" t="s">
        <v>185</v>
      </c>
      <c r="AG2" s="95" t="s">
        <v>186</v>
      </c>
      <c r="AH2" s="95" t="s">
        <v>187</v>
      </c>
      <c r="AI2" s="95" t="s">
        <v>188</v>
      </c>
      <c r="AJ2" s="95" t="s">
        <v>189</v>
      </c>
      <c r="AK2" s="95" t="s">
        <v>190</v>
      </c>
      <c r="AL2" s="97" t="s">
        <v>191</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192</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193</v>
      </c>
      <c r="B5" s="182" t="s">
        <v>194</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0</v>
      </c>
      <c r="AM5" s="104"/>
    </row>
    <row r="6" spans="1:39" ht="14.45" customHeight="1" x14ac:dyDescent="0.2">
      <c r="A6" s="110" t="s">
        <v>195</v>
      </c>
      <c r="B6" s="182" t="s">
        <v>196</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197</v>
      </c>
      <c r="B7" s="182" t="s">
        <v>198</v>
      </c>
      <c r="C7" s="117"/>
      <c r="D7" s="118"/>
      <c r="E7" s="119"/>
      <c r="F7" s="119"/>
      <c r="G7" s="119"/>
      <c r="H7" s="120"/>
      <c r="I7" s="119"/>
      <c r="J7" s="119"/>
      <c r="K7" s="121"/>
      <c r="L7" s="111"/>
      <c r="M7" s="119"/>
      <c r="N7" s="119"/>
      <c r="O7" s="119"/>
      <c r="P7" s="119"/>
      <c r="Q7" s="119"/>
      <c r="R7" s="119"/>
      <c r="S7" s="119"/>
      <c r="T7" s="119"/>
      <c r="U7" s="119"/>
      <c r="V7" s="119"/>
      <c r="W7" s="119"/>
      <c r="X7" s="119"/>
      <c r="Y7" s="119"/>
      <c r="Z7" s="119"/>
      <c r="AA7" s="119"/>
      <c r="AB7" s="119"/>
      <c r="AC7" s="119"/>
      <c r="AD7" s="119"/>
      <c r="AE7" s="405"/>
      <c r="AF7" s="111"/>
      <c r="AG7" s="125"/>
      <c r="AH7" s="119"/>
      <c r="AI7" s="119"/>
      <c r="AJ7" s="119"/>
      <c r="AK7" s="119"/>
      <c r="AL7" s="113">
        <f t="shared" si="0"/>
        <v>0</v>
      </c>
      <c r="AM7" s="104"/>
    </row>
    <row r="8" spans="1:39" x14ac:dyDescent="0.2">
      <c r="A8" s="110" t="s">
        <v>199</v>
      </c>
      <c r="B8" s="182" t="s">
        <v>200</v>
      </c>
      <c r="C8" s="122"/>
      <c r="D8" s="123"/>
      <c r="E8" s="124"/>
      <c r="F8" s="124"/>
      <c r="G8" s="124"/>
      <c r="H8" s="120"/>
      <c r="I8" s="124"/>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0</v>
      </c>
      <c r="AM8" s="104"/>
    </row>
    <row r="9" spans="1:39" ht="14.45" customHeight="1" x14ac:dyDescent="0.2">
      <c r="A9" s="110" t="s">
        <v>201</v>
      </c>
      <c r="B9" s="182" t="s">
        <v>202</v>
      </c>
      <c r="C9" s="117"/>
      <c r="D9" s="118"/>
      <c r="E9" s="124"/>
      <c r="F9" s="124"/>
      <c r="G9" s="124"/>
      <c r="H9" s="120"/>
      <c r="I9" s="124"/>
      <c r="J9" s="124"/>
      <c r="K9" s="121"/>
      <c r="L9" s="111"/>
      <c r="M9" s="124"/>
      <c r="N9" s="124"/>
      <c r="O9" s="124"/>
      <c r="P9" s="124"/>
      <c r="Q9" s="124"/>
      <c r="R9" s="124"/>
      <c r="S9" s="124"/>
      <c r="T9" s="124"/>
      <c r="U9" s="124"/>
      <c r="V9" s="121"/>
      <c r="W9" s="111"/>
      <c r="X9" s="111"/>
      <c r="Y9" s="111"/>
      <c r="Z9" s="111"/>
      <c r="AA9" s="111"/>
      <c r="AB9" s="111"/>
      <c r="AC9" s="111"/>
      <c r="AD9" s="111"/>
      <c r="AE9" s="111"/>
      <c r="AF9" s="111"/>
      <c r="AG9" s="125"/>
      <c r="AH9" s="124"/>
      <c r="AI9" s="124"/>
      <c r="AJ9" s="119"/>
      <c r="AK9" s="119"/>
      <c r="AL9" s="126">
        <f t="shared" si="0"/>
        <v>0</v>
      </c>
      <c r="AM9" s="104"/>
    </row>
    <row r="10" spans="1:39" ht="14.45" customHeight="1" x14ac:dyDescent="0.2">
      <c r="A10" s="110" t="s">
        <v>203</v>
      </c>
      <c r="B10" s="182" t="s">
        <v>204</v>
      </c>
      <c r="C10" s="122"/>
      <c r="D10" s="124"/>
      <c r="E10" s="124"/>
      <c r="F10" s="124"/>
      <c r="G10" s="124"/>
      <c r="H10" s="120"/>
      <c r="I10" s="124"/>
      <c r="J10" s="124"/>
      <c r="K10" s="121"/>
      <c r="L10" s="111"/>
      <c r="M10" s="124"/>
      <c r="N10" s="124"/>
      <c r="O10" s="124"/>
      <c r="P10" s="124"/>
      <c r="Q10" s="124"/>
      <c r="R10" s="124"/>
      <c r="S10" s="124"/>
      <c r="T10" s="124"/>
      <c r="U10" s="124"/>
      <c r="V10" s="124"/>
      <c r="W10" s="124"/>
      <c r="X10" s="124"/>
      <c r="Y10" s="124"/>
      <c r="Z10" s="124"/>
      <c r="AA10" s="124"/>
      <c r="AB10" s="124"/>
      <c r="AC10" s="124"/>
      <c r="AD10" s="124"/>
      <c r="AE10" s="111"/>
      <c r="AF10" s="111"/>
      <c r="AG10" s="125"/>
      <c r="AH10" s="124"/>
      <c r="AI10" s="124"/>
      <c r="AJ10" s="124"/>
      <c r="AK10" s="124"/>
      <c r="AL10" s="113">
        <f t="shared" si="0"/>
        <v>0</v>
      </c>
      <c r="AM10" s="104"/>
    </row>
    <row r="11" spans="1:39" ht="14.45" customHeight="1" x14ac:dyDescent="0.2">
      <c r="A11" s="110" t="s">
        <v>205</v>
      </c>
      <c r="B11" s="182" t="s">
        <v>206</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207</v>
      </c>
      <c r="B12" s="182" t="s">
        <v>208</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c r="AH12" s="111"/>
      <c r="AI12" s="111"/>
      <c r="AJ12" s="111"/>
      <c r="AK12" s="112"/>
      <c r="AL12" s="126">
        <f t="shared" si="0"/>
        <v>0</v>
      </c>
      <c r="AM12" s="104"/>
    </row>
    <row r="13" spans="1:39" ht="14.45" customHeight="1" x14ac:dyDescent="0.2">
      <c r="A13" s="110" t="s">
        <v>209</v>
      </c>
      <c r="B13" s="182" t="s">
        <v>210</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499" t="s">
        <v>211</v>
      </c>
      <c r="B14" s="500"/>
      <c r="C14" s="311">
        <f>SUM(C5:C13)</f>
        <v>0</v>
      </c>
      <c r="D14" s="132">
        <f t="shared" ref="D14:AK14" si="1">SUM(D5:D13)</f>
        <v>0</v>
      </c>
      <c r="E14" s="131">
        <f t="shared" si="1"/>
        <v>0</v>
      </c>
      <c r="F14" s="131">
        <f t="shared" si="1"/>
        <v>0</v>
      </c>
      <c r="G14" s="131">
        <f t="shared" si="1"/>
        <v>0</v>
      </c>
      <c r="H14" s="133">
        <f t="shared" si="1"/>
        <v>0</v>
      </c>
      <c r="I14" s="131">
        <f t="shared" si="1"/>
        <v>0</v>
      </c>
      <c r="J14" s="131">
        <f t="shared" si="1"/>
        <v>0</v>
      </c>
      <c r="K14" s="134">
        <f t="shared" si="1"/>
        <v>0</v>
      </c>
      <c r="L14" s="135">
        <f t="shared" si="1"/>
        <v>0</v>
      </c>
      <c r="M14" s="131">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3">
        <f t="shared" si="1"/>
        <v>0</v>
      </c>
      <c r="AG14" s="131">
        <f t="shared" si="1"/>
        <v>0</v>
      </c>
      <c r="AH14" s="131">
        <f t="shared" si="1"/>
        <v>0</v>
      </c>
      <c r="AI14" s="131">
        <f t="shared" si="1"/>
        <v>0</v>
      </c>
      <c r="AJ14" s="131">
        <f t="shared" si="1"/>
        <v>0</v>
      </c>
      <c r="AK14" s="131">
        <f t="shared" si="1"/>
        <v>0</v>
      </c>
      <c r="AL14" s="113">
        <f t="shared" si="0"/>
        <v>0</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212</v>
      </c>
      <c r="B16" s="313" t="s">
        <v>213</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119</v>
      </c>
      <c r="B17" s="182" t="s">
        <v>214</v>
      </c>
      <c r="C17" s="122"/>
      <c r="D17" s="123"/>
      <c r="E17" s="124"/>
      <c r="F17" s="124"/>
      <c r="G17" s="124"/>
      <c r="H17" s="120"/>
      <c r="I17" s="124"/>
      <c r="J17" s="124"/>
      <c r="K17" s="121"/>
      <c r="L17" s="125"/>
      <c r="M17" s="124"/>
      <c r="N17" s="124"/>
      <c r="O17" s="124"/>
      <c r="P17" s="124"/>
      <c r="Q17" s="124"/>
      <c r="R17" s="124"/>
      <c r="S17" s="124"/>
      <c r="T17" s="124"/>
      <c r="U17" s="124"/>
      <c r="V17" s="124"/>
      <c r="W17" s="124"/>
      <c r="X17" s="124"/>
      <c r="Y17" s="124"/>
      <c r="Z17" s="124"/>
      <c r="AA17" s="124"/>
      <c r="AB17" s="124"/>
      <c r="AC17" s="124"/>
      <c r="AD17" s="124"/>
      <c r="AE17" s="121"/>
      <c r="AF17" s="111"/>
      <c r="AG17" s="125"/>
      <c r="AH17" s="124"/>
      <c r="AI17" s="124"/>
      <c r="AJ17" s="124"/>
      <c r="AK17" s="124"/>
      <c r="AL17" s="113">
        <f>SUM(C17:AK17)</f>
        <v>0</v>
      </c>
      <c r="AM17" s="104"/>
    </row>
    <row r="18" spans="1:39" ht="14.45" customHeight="1" x14ac:dyDescent="0.2">
      <c r="A18" s="110" t="s">
        <v>215</v>
      </c>
      <c r="B18" s="182" t="s">
        <v>216</v>
      </c>
      <c r="C18" s="122"/>
      <c r="D18" s="123"/>
      <c r="E18" s="124"/>
      <c r="F18" s="124"/>
      <c r="G18" s="124"/>
      <c r="H18" s="120"/>
      <c r="I18" s="124"/>
      <c r="J18" s="124"/>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c r="AI18" s="124"/>
      <c r="AJ18" s="124"/>
      <c r="AK18" s="124"/>
      <c r="AL18" s="113">
        <f t="shared" ref="AL18:AL23" si="2">SUM(C18:AK18)</f>
        <v>0</v>
      </c>
      <c r="AM18" s="104"/>
    </row>
    <row r="19" spans="1:39" ht="14.45" customHeight="1" x14ac:dyDescent="0.2">
      <c r="A19" s="110" t="s">
        <v>217</v>
      </c>
      <c r="B19" s="182" t="s">
        <v>218</v>
      </c>
      <c r="C19" s="122"/>
      <c r="D19" s="123"/>
      <c r="E19" s="124"/>
      <c r="F19" s="124"/>
      <c r="G19" s="124"/>
      <c r="H19" s="120"/>
      <c r="I19" s="124"/>
      <c r="J19" s="124"/>
      <c r="K19" s="121"/>
      <c r="L19" s="125"/>
      <c r="M19" s="124"/>
      <c r="N19" s="124"/>
      <c r="O19" s="124"/>
      <c r="P19" s="124"/>
      <c r="Q19" s="124"/>
      <c r="R19" s="124"/>
      <c r="S19" s="124"/>
      <c r="T19" s="124"/>
      <c r="U19" s="124"/>
      <c r="V19" s="124"/>
      <c r="W19" s="124"/>
      <c r="X19" s="124"/>
      <c r="Y19" s="124"/>
      <c r="Z19" s="124"/>
      <c r="AA19" s="124"/>
      <c r="AB19" s="124"/>
      <c r="AC19" s="124"/>
      <c r="AD19" s="124"/>
      <c r="AE19" s="121"/>
      <c r="AF19" s="111"/>
      <c r="AG19" s="125"/>
      <c r="AH19" s="124"/>
      <c r="AI19" s="124"/>
      <c r="AJ19" s="124"/>
      <c r="AK19" s="124"/>
      <c r="AL19" s="113">
        <f t="shared" si="2"/>
        <v>0</v>
      </c>
      <c r="AM19" s="104"/>
    </row>
    <row r="20" spans="1:39" ht="14.45" customHeight="1" x14ac:dyDescent="0.2">
      <c r="A20" s="110" t="s">
        <v>219</v>
      </c>
      <c r="B20" s="182" t="s">
        <v>220</v>
      </c>
      <c r="C20" s="122"/>
      <c r="D20" s="123"/>
      <c r="E20" s="124"/>
      <c r="F20" s="124"/>
      <c r="G20" s="124"/>
      <c r="H20" s="120"/>
      <c r="I20" s="124"/>
      <c r="J20" s="124"/>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0</v>
      </c>
      <c r="AM20" s="104"/>
    </row>
    <row r="21" spans="1:39" ht="14.45" customHeight="1" x14ac:dyDescent="0.2">
      <c r="A21" s="110" t="s">
        <v>221</v>
      </c>
      <c r="B21" s="182" t="s">
        <v>222</v>
      </c>
      <c r="C21" s="122"/>
      <c r="D21" s="123"/>
      <c r="E21" s="124"/>
      <c r="F21" s="124"/>
      <c r="G21" s="124"/>
      <c r="H21" s="120"/>
      <c r="I21" s="124"/>
      <c r="J21" s="124"/>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0</v>
      </c>
      <c r="AM21" s="104"/>
    </row>
    <row r="22" spans="1:39" ht="14.45" customHeight="1" x14ac:dyDescent="0.2">
      <c r="A22" s="110" t="s">
        <v>223</v>
      </c>
      <c r="B22" s="182" t="s">
        <v>224</v>
      </c>
      <c r="C22" s="122"/>
      <c r="D22" s="123"/>
      <c r="E22" s="124"/>
      <c r="F22" s="124"/>
      <c r="G22" s="124"/>
      <c r="H22" s="120"/>
      <c r="I22" s="124"/>
      <c r="J22" s="124"/>
      <c r="K22" s="121"/>
      <c r="L22" s="125"/>
      <c r="M22" s="124"/>
      <c r="N22" s="124"/>
      <c r="O22" s="124"/>
      <c r="P22" s="124"/>
      <c r="Q22" s="124"/>
      <c r="R22" s="124"/>
      <c r="S22" s="124"/>
      <c r="T22" s="124"/>
      <c r="U22" s="124"/>
      <c r="V22" s="124"/>
      <c r="W22" s="124"/>
      <c r="X22" s="124"/>
      <c r="Y22" s="124"/>
      <c r="Z22" s="124"/>
      <c r="AA22" s="124"/>
      <c r="AB22" s="124"/>
      <c r="AC22" s="124"/>
      <c r="AD22" s="124"/>
      <c r="AE22" s="121"/>
      <c r="AF22" s="111"/>
      <c r="AG22" s="125"/>
      <c r="AH22" s="124"/>
      <c r="AI22" s="124"/>
      <c r="AJ22" s="124"/>
      <c r="AK22" s="124"/>
      <c r="AL22" s="113">
        <f t="shared" si="2"/>
        <v>0</v>
      </c>
      <c r="AM22" s="104"/>
    </row>
    <row r="23" spans="1:39" ht="14.45" customHeight="1" x14ac:dyDescent="0.2">
      <c r="A23" s="110" t="s">
        <v>225</v>
      </c>
      <c r="B23" s="182" t="s">
        <v>226</v>
      </c>
      <c r="C23" s="122"/>
      <c r="D23" s="123"/>
      <c r="E23" s="124"/>
      <c r="F23" s="124"/>
      <c r="G23" s="124"/>
      <c r="H23" s="120"/>
      <c r="I23" s="124"/>
      <c r="J23" s="124"/>
      <c r="K23" s="121"/>
      <c r="L23" s="125"/>
      <c r="M23" s="124"/>
      <c r="N23" s="124"/>
      <c r="O23" s="124"/>
      <c r="P23" s="124"/>
      <c r="Q23" s="124"/>
      <c r="R23" s="124"/>
      <c r="S23" s="124"/>
      <c r="T23" s="124"/>
      <c r="U23" s="124"/>
      <c r="V23" s="124"/>
      <c r="W23" s="124"/>
      <c r="X23" s="124"/>
      <c r="Y23" s="124"/>
      <c r="Z23" s="124"/>
      <c r="AA23" s="124"/>
      <c r="AB23" s="124"/>
      <c r="AC23" s="124"/>
      <c r="AD23" s="124"/>
      <c r="AE23" s="121"/>
      <c r="AF23" s="111"/>
      <c r="AG23" s="125"/>
      <c r="AH23" s="124"/>
      <c r="AI23" s="124"/>
      <c r="AJ23" s="124"/>
      <c r="AK23" s="124"/>
      <c r="AL23" s="113">
        <f t="shared" si="2"/>
        <v>0</v>
      </c>
      <c r="AM23" s="104"/>
    </row>
    <row r="24" spans="1:39" ht="14.45" customHeight="1" x14ac:dyDescent="0.2">
      <c r="A24" s="497" t="s">
        <v>227</v>
      </c>
      <c r="B24" s="498"/>
      <c r="C24" s="122">
        <f>SUM(C17:C23)</f>
        <v>0</v>
      </c>
      <c r="D24" s="124">
        <f t="shared" ref="D24:AK24" si="3">SUM(D17:D23)</f>
        <v>0</v>
      </c>
      <c r="E24" s="124">
        <f t="shared" si="3"/>
        <v>0</v>
      </c>
      <c r="F24" s="124">
        <f t="shared" si="3"/>
        <v>0</v>
      </c>
      <c r="G24" s="124">
        <f t="shared" si="3"/>
        <v>0</v>
      </c>
      <c r="H24" s="120">
        <f t="shared" si="3"/>
        <v>0</v>
      </c>
      <c r="I24" s="124">
        <f t="shared" si="3"/>
        <v>0</v>
      </c>
      <c r="J24" s="124">
        <f t="shared" si="3"/>
        <v>0</v>
      </c>
      <c r="K24" s="121">
        <f t="shared" si="3"/>
        <v>0</v>
      </c>
      <c r="L24" s="125">
        <f t="shared" si="3"/>
        <v>0</v>
      </c>
      <c r="M24" s="124">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0</v>
      </c>
      <c r="AI24" s="124">
        <f t="shared" si="3"/>
        <v>0</v>
      </c>
      <c r="AJ24" s="124">
        <f t="shared" si="3"/>
        <v>0</v>
      </c>
      <c r="AK24" s="124">
        <f t="shared" si="3"/>
        <v>0</v>
      </c>
      <c r="AL24" s="113">
        <f>SUM(C24:AK24)</f>
        <v>0</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228</v>
      </c>
      <c r="B26" s="313" t="s">
        <v>229</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120</v>
      </c>
      <c r="B27" s="182" t="s">
        <v>230</v>
      </c>
      <c r="C27" s="122"/>
      <c r="D27" s="123"/>
      <c r="E27" s="124"/>
      <c r="F27" s="124"/>
      <c r="G27" s="124"/>
      <c r="H27" s="120"/>
      <c r="I27" s="124"/>
      <c r="J27" s="124"/>
      <c r="K27" s="120"/>
      <c r="L27" s="124"/>
      <c r="M27" s="124"/>
      <c r="N27" s="124"/>
      <c r="O27" s="124"/>
      <c r="P27" s="124"/>
      <c r="Q27" s="124"/>
      <c r="R27" s="124"/>
      <c r="S27" s="124"/>
      <c r="T27" s="124"/>
      <c r="U27" s="124"/>
      <c r="V27" s="124"/>
      <c r="W27" s="124"/>
      <c r="X27" s="124"/>
      <c r="Y27" s="124"/>
      <c r="Z27" s="124"/>
      <c r="AA27" s="124"/>
      <c r="AB27" s="124"/>
      <c r="AC27" s="124"/>
      <c r="AD27" s="124"/>
      <c r="AE27" s="121"/>
      <c r="AF27" s="111"/>
      <c r="AG27" s="125"/>
      <c r="AH27" s="124"/>
      <c r="AI27" s="124"/>
      <c r="AJ27" s="124"/>
      <c r="AK27" s="124"/>
      <c r="AL27" s="113">
        <f>SUM(C27:AK27)</f>
        <v>0</v>
      </c>
      <c r="AM27" s="104"/>
    </row>
    <row r="28" spans="1:39" ht="14.45" customHeight="1" x14ac:dyDescent="0.2">
      <c r="A28" s="110" t="s">
        <v>231</v>
      </c>
      <c r="B28" s="182" t="s">
        <v>232</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233</v>
      </c>
      <c r="B29" s="182" t="s">
        <v>234</v>
      </c>
      <c r="C29" s="122"/>
      <c r="D29" s="123"/>
      <c r="E29" s="124"/>
      <c r="F29" s="124"/>
      <c r="G29" s="124"/>
      <c r="H29" s="120"/>
      <c r="I29" s="124"/>
      <c r="J29" s="124"/>
      <c r="K29" s="120"/>
      <c r="L29" s="124"/>
      <c r="M29" s="124"/>
      <c r="N29" s="124"/>
      <c r="O29" s="124"/>
      <c r="P29" s="124"/>
      <c r="Q29" s="124"/>
      <c r="R29" s="124"/>
      <c r="S29" s="124"/>
      <c r="T29" s="124"/>
      <c r="U29" s="124"/>
      <c r="V29" s="124"/>
      <c r="W29" s="124"/>
      <c r="X29" s="124"/>
      <c r="Y29" s="124"/>
      <c r="Z29" s="124"/>
      <c r="AA29" s="124"/>
      <c r="AB29" s="124"/>
      <c r="AC29" s="124"/>
      <c r="AD29" s="124"/>
      <c r="AE29" s="121"/>
      <c r="AF29" s="111"/>
      <c r="AG29" s="125"/>
      <c r="AH29" s="124"/>
      <c r="AI29" s="124"/>
      <c r="AJ29" s="124"/>
      <c r="AK29" s="124"/>
      <c r="AL29" s="113">
        <f>SUM(C29:AK29)</f>
        <v>0</v>
      </c>
      <c r="AM29" s="104"/>
    </row>
    <row r="30" spans="1:39" ht="14.45" customHeight="1" x14ac:dyDescent="0.2">
      <c r="A30" s="110" t="s">
        <v>235</v>
      </c>
      <c r="B30" s="182" t="s">
        <v>236</v>
      </c>
      <c r="C30" s="122"/>
      <c r="D30" s="123"/>
      <c r="E30" s="124"/>
      <c r="F30" s="124"/>
      <c r="G30" s="124"/>
      <c r="H30" s="120"/>
      <c r="I30" s="124"/>
      <c r="J30" s="124"/>
      <c r="K30" s="120"/>
      <c r="L30" s="124"/>
      <c r="M30" s="124"/>
      <c r="N30" s="124"/>
      <c r="O30" s="124"/>
      <c r="P30" s="124"/>
      <c r="Q30" s="124"/>
      <c r="R30" s="124"/>
      <c r="S30" s="124"/>
      <c r="T30" s="124"/>
      <c r="U30" s="124"/>
      <c r="V30" s="124"/>
      <c r="W30" s="124"/>
      <c r="X30" s="124"/>
      <c r="Y30" s="124"/>
      <c r="Z30" s="124"/>
      <c r="AA30" s="124"/>
      <c r="AB30" s="124"/>
      <c r="AC30" s="124"/>
      <c r="AD30" s="124"/>
      <c r="AE30" s="121"/>
      <c r="AF30" s="111"/>
      <c r="AG30" s="125"/>
      <c r="AH30" s="124"/>
      <c r="AI30" s="124"/>
      <c r="AJ30" s="124"/>
      <c r="AK30" s="124"/>
      <c r="AL30" s="113">
        <f>SUM(C30:AK30)</f>
        <v>0</v>
      </c>
      <c r="AM30" s="104"/>
    </row>
    <row r="31" spans="1:39" ht="14.45" customHeight="1" x14ac:dyDescent="0.2">
      <c r="A31" s="497" t="s">
        <v>237</v>
      </c>
      <c r="B31" s="498"/>
      <c r="C31" s="147">
        <f>SUM(C27:C30)</f>
        <v>0</v>
      </c>
      <c r="D31" s="145">
        <f t="shared" ref="D31:AK31" si="4">SUM(D27:D30)</f>
        <v>0</v>
      </c>
      <c r="E31" s="131">
        <f t="shared" si="4"/>
        <v>0</v>
      </c>
      <c r="F31" s="144">
        <f t="shared" si="4"/>
        <v>0</v>
      </c>
      <c r="G31" s="144">
        <f t="shared" si="4"/>
        <v>0</v>
      </c>
      <c r="H31" s="120">
        <f t="shared" si="4"/>
        <v>0</v>
      </c>
      <c r="I31" s="144">
        <f t="shared" si="4"/>
        <v>0</v>
      </c>
      <c r="J31" s="144">
        <f t="shared" si="4"/>
        <v>0</v>
      </c>
      <c r="K31" s="120">
        <f t="shared" si="4"/>
        <v>0</v>
      </c>
      <c r="L31" s="144">
        <f t="shared" si="4"/>
        <v>0</v>
      </c>
      <c r="M31" s="144">
        <f t="shared" si="4"/>
        <v>0</v>
      </c>
      <c r="N31" s="144">
        <f t="shared" si="4"/>
        <v>0</v>
      </c>
      <c r="O31" s="144">
        <f t="shared" si="4"/>
        <v>0</v>
      </c>
      <c r="P31" s="144">
        <f t="shared" si="4"/>
        <v>0</v>
      </c>
      <c r="Q31" s="144">
        <f t="shared" si="4"/>
        <v>0</v>
      </c>
      <c r="R31" s="144">
        <f t="shared" si="4"/>
        <v>0</v>
      </c>
      <c r="S31" s="144">
        <f t="shared" si="4"/>
        <v>0</v>
      </c>
      <c r="T31" s="144">
        <f t="shared" si="4"/>
        <v>0</v>
      </c>
      <c r="U31" s="131">
        <f t="shared" si="4"/>
        <v>0</v>
      </c>
      <c r="V31" s="131">
        <f t="shared" si="4"/>
        <v>0</v>
      </c>
      <c r="W31" s="144">
        <f t="shared" si="4"/>
        <v>0</v>
      </c>
      <c r="X31" s="144">
        <f t="shared" si="4"/>
        <v>0</v>
      </c>
      <c r="Y31" s="144">
        <f t="shared" si="4"/>
        <v>0</v>
      </c>
      <c r="Z31" s="144">
        <f t="shared" si="4"/>
        <v>0</v>
      </c>
      <c r="AA31" s="131">
        <f t="shared" si="4"/>
        <v>0</v>
      </c>
      <c r="AB31" s="131">
        <f t="shared" si="4"/>
        <v>0</v>
      </c>
      <c r="AC31" s="131">
        <f t="shared" si="4"/>
        <v>0</v>
      </c>
      <c r="AD31" s="131">
        <f t="shared" si="4"/>
        <v>0</v>
      </c>
      <c r="AE31" s="121">
        <f t="shared" si="4"/>
        <v>0</v>
      </c>
      <c r="AF31" s="163">
        <f t="shared" si="4"/>
        <v>0</v>
      </c>
      <c r="AG31" s="135">
        <f t="shared" si="4"/>
        <v>0</v>
      </c>
      <c r="AH31" s="144">
        <f t="shared" si="4"/>
        <v>0</v>
      </c>
      <c r="AI31" s="144">
        <f t="shared" si="4"/>
        <v>0</v>
      </c>
      <c r="AJ31" s="144">
        <f t="shared" si="4"/>
        <v>0</v>
      </c>
      <c r="AK31" s="144">
        <f t="shared" si="4"/>
        <v>0</v>
      </c>
      <c r="AL31" s="146">
        <f>SUM(C31:AK31)</f>
        <v>0</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238</v>
      </c>
      <c r="B33" s="313" t="s">
        <v>539</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121</v>
      </c>
      <c r="B34" s="182" t="s">
        <v>239</v>
      </c>
      <c r="C34" s="122"/>
      <c r="D34" s="123"/>
      <c r="E34" s="124"/>
      <c r="F34" s="124"/>
      <c r="G34" s="124"/>
      <c r="H34" s="120"/>
      <c r="I34" s="124"/>
      <c r="J34" s="124"/>
      <c r="K34" s="121"/>
      <c r="L34" s="124"/>
      <c r="M34" s="124"/>
      <c r="N34" s="124"/>
      <c r="O34" s="124"/>
      <c r="P34" s="124"/>
      <c r="Q34" s="124"/>
      <c r="R34" s="124"/>
      <c r="S34" s="124"/>
      <c r="T34" s="124"/>
      <c r="U34" s="124"/>
      <c r="V34" s="124"/>
      <c r="W34" s="124"/>
      <c r="X34" s="124"/>
      <c r="Y34" s="124"/>
      <c r="Z34" s="124"/>
      <c r="AA34" s="124"/>
      <c r="AB34" s="124"/>
      <c r="AC34" s="124"/>
      <c r="AD34" s="124"/>
      <c r="AE34" s="121"/>
      <c r="AF34" s="111"/>
      <c r="AG34" s="125"/>
      <c r="AH34" s="124"/>
      <c r="AI34" s="124"/>
      <c r="AJ34" s="124"/>
      <c r="AK34" s="124"/>
      <c r="AL34" s="113">
        <f t="shared" ref="AL34:AL40" si="5">SUM(C34:AK34)</f>
        <v>0</v>
      </c>
      <c r="AM34" s="104"/>
    </row>
    <row r="35" spans="1:39" ht="14.45" customHeight="1" x14ac:dyDescent="0.2">
      <c r="A35" s="110" t="s">
        <v>122</v>
      </c>
      <c r="B35" s="182" t="s">
        <v>240</v>
      </c>
      <c r="C35" s="122"/>
      <c r="D35" s="123"/>
      <c r="E35" s="124"/>
      <c r="F35" s="124"/>
      <c r="G35" s="124"/>
      <c r="H35" s="120"/>
      <c r="I35" s="124"/>
      <c r="J35" s="124"/>
      <c r="K35" s="121"/>
      <c r="L35" s="124"/>
      <c r="M35" s="124"/>
      <c r="N35" s="124"/>
      <c r="O35" s="124"/>
      <c r="P35" s="124"/>
      <c r="Q35" s="124"/>
      <c r="R35" s="124"/>
      <c r="S35" s="124"/>
      <c r="T35" s="124"/>
      <c r="U35" s="124"/>
      <c r="V35" s="124"/>
      <c r="W35" s="124"/>
      <c r="X35" s="124"/>
      <c r="Y35" s="124"/>
      <c r="Z35" s="124"/>
      <c r="AA35" s="124"/>
      <c r="AB35" s="124"/>
      <c r="AC35" s="124"/>
      <c r="AD35" s="124"/>
      <c r="AE35" s="121"/>
      <c r="AF35" s="111"/>
      <c r="AG35" s="125"/>
      <c r="AH35" s="124"/>
      <c r="AI35" s="124"/>
      <c r="AJ35" s="124"/>
      <c r="AK35" s="124"/>
      <c r="AL35" s="113">
        <f t="shared" si="5"/>
        <v>0</v>
      </c>
      <c r="AM35" s="104"/>
    </row>
    <row r="36" spans="1:39" ht="14.45" customHeight="1" x14ac:dyDescent="0.2">
      <c r="A36" s="110" t="s">
        <v>123</v>
      </c>
      <c r="B36" s="182" t="s">
        <v>241</v>
      </c>
      <c r="C36" s="122"/>
      <c r="D36" s="123"/>
      <c r="E36" s="124"/>
      <c r="F36" s="124"/>
      <c r="G36" s="124"/>
      <c r="H36" s="120"/>
      <c r="I36" s="124"/>
      <c r="J36" s="124"/>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0</v>
      </c>
      <c r="AM36" s="104"/>
    </row>
    <row r="37" spans="1:39" ht="14.45" customHeight="1" x14ac:dyDescent="0.2">
      <c r="A37" s="110" t="s">
        <v>242</v>
      </c>
      <c r="B37" s="182" t="s">
        <v>243</v>
      </c>
      <c r="C37" s="122"/>
      <c r="D37" s="123"/>
      <c r="E37" s="124"/>
      <c r="F37" s="124"/>
      <c r="G37" s="124"/>
      <c r="H37" s="120"/>
      <c r="I37" s="124"/>
      <c r="J37" s="124"/>
      <c r="K37" s="121"/>
      <c r="L37" s="124"/>
      <c r="M37" s="124"/>
      <c r="N37" s="124"/>
      <c r="O37" s="124"/>
      <c r="P37" s="124"/>
      <c r="Q37" s="124"/>
      <c r="R37" s="124"/>
      <c r="S37" s="124"/>
      <c r="T37" s="124"/>
      <c r="U37" s="124"/>
      <c r="V37" s="124"/>
      <c r="W37" s="124"/>
      <c r="X37" s="124"/>
      <c r="Y37" s="124"/>
      <c r="Z37" s="124"/>
      <c r="AA37" s="124"/>
      <c r="AB37" s="124"/>
      <c r="AC37" s="124"/>
      <c r="AD37" s="124"/>
      <c r="AE37" s="121"/>
      <c r="AF37" s="111"/>
      <c r="AG37" s="125"/>
      <c r="AH37" s="124"/>
      <c r="AI37" s="124"/>
      <c r="AJ37" s="124"/>
      <c r="AK37" s="124"/>
      <c r="AL37" s="113">
        <f t="shared" si="5"/>
        <v>0</v>
      </c>
      <c r="AM37" s="104"/>
    </row>
    <row r="38" spans="1:39" ht="14.45" customHeight="1" x14ac:dyDescent="0.2">
      <c r="A38" s="110" t="s">
        <v>244</v>
      </c>
      <c r="B38" s="182" t="s">
        <v>245</v>
      </c>
      <c r="C38" s="122"/>
      <c r="D38" s="123"/>
      <c r="E38" s="124"/>
      <c r="F38" s="124"/>
      <c r="G38" s="124"/>
      <c r="H38" s="120"/>
      <c r="I38" s="124"/>
      <c r="J38" s="124"/>
      <c r="K38" s="121"/>
      <c r="L38" s="124"/>
      <c r="M38" s="124"/>
      <c r="N38" s="124"/>
      <c r="O38" s="124"/>
      <c r="P38" s="124"/>
      <c r="Q38" s="124"/>
      <c r="R38" s="124"/>
      <c r="S38" s="124"/>
      <c r="T38" s="124"/>
      <c r="U38" s="124"/>
      <c r="V38" s="124"/>
      <c r="W38" s="124"/>
      <c r="X38" s="124"/>
      <c r="Y38" s="124"/>
      <c r="Z38" s="124"/>
      <c r="AA38" s="124"/>
      <c r="AB38" s="124"/>
      <c r="AC38" s="124"/>
      <c r="AD38" s="124"/>
      <c r="AE38" s="121"/>
      <c r="AF38" s="111"/>
      <c r="AG38" s="125"/>
      <c r="AH38" s="124"/>
      <c r="AI38" s="124"/>
      <c r="AJ38" s="124"/>
      <c r="AK38" s="124"/>
      <c r="AL38" s="113">
        <f t="shared" si="5"/>
        <v>0</v>
      </c>
      <c r="AM38" s="104"/>
    </row>
    <row r="39" spans="1:39" ht="14.45" customHeight="1" x14ac:dyDescent="0.2">
      <c r="A39" s="110" t="s">
        <v>246</v>
      </c>
      <c r="B39" s="182" t="s">
        <v>247</v>
      </c>
      <c r="C39" s="122"/>
      <c r="D39" s="123"/>
      <c r="E39" s="124"/>
      <c r="F39" s="124"/>
      <c r="G39" s="124"/>
      <c r="H39" s="120"/>
      <c r="I39" s="124"/>
      <c r="J39" s="124"/>
      <c r="K39" s="121"/>
      <c r="L39" s="124"/>
      <c r="M39" s="124"/>
      <c r="N39" s="124"/>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0</v>
      </c>
      <c r="AM39" s="104"/>
    </row>
    <row r="40" spans="1:39" ht="14.45" customHeight="1" x14ac:dyDescent="0.2">
      <c r="A40" s="497" t="s">
        <v>248</v>
      </c>
      <c r="B40" s="498"/>
      <c r="C40" s="147">
        <f>SUM(C34:C39)</f>
        <v>0</v>
      </c>
      <c r="D40" s="145">
        <f t="shared" ref="D40:AK40" si="6">SUM(D34:D39)</f>
        <v>0</v>
      </c>
      <c r="E40" s="131">
        <f t="shared" si="6"/>
        <v>0</v>
      </c>
      <c r="F40" s="144">
        <f t="shared" si="6"/>
        <v>0</v>
      </c>
      <c r="G40" s="144">
        <f t="shared" si="6"/>
        <v>0</v>
      </c>
      <c r="H40" s="120">
        <f t="shared" si="6"/>
        <v>0</v>
      </c>
      <c r="I40" s="144">
        <f t="shared" si="6"/>
        <v>0</v>
      </c>
      <c r="J40" s="144">
        <f t="shared" si="6"/>
        <v>0</v>
      </c>
      <c r="K40" s="121">
        <f t="shared" si="6"/>
        <v>0</v>
      </c>
      <c r="L40" s="124">
        <f t="shared" si="6"/>
        <v>0</v>
      </c>
      <c r="M40" s="144">
        <f t="shared" si="6"/>
        <v>0</v>
      </c>
      <c r="N40" s="144">
        <f t="shared" si="6"/>
        <v>0</v>
      </c>
      <c r="O40" s="144">
        <f t="shared" si="6"/>
        <v>0</v>
      </c>
      <c r="P40" s="144">
        <f t="shared" si="6"/>
        <v>0</v>
      </c>
      <c r="Q40" s="144">
        <f t="shared" si="6"/>
        <v>0</v>
      </c>
      <c r="R40" s="144">
        <f t="shared" si="6"/>
        <v>0</v>
      </c>
      <c r="S40" s="144">
        <f t="shared" si="6"/>
        <v>0</v>
      </c>
      <c r="T40" s="144">
        <f t="shared" si="6"/>
        <v>0</v>
      </c>
      <c r="U40" s="131">
        <f t="shared" si="6"/>
        <v>0</v>
      </c>
      <c r="V40" s="131">
        <f t="shared" si="6"/>
        <v>0</v>
      </c>
      <c r="W40" s="144">
        <f t="shared" si="6"/>
        <v>0</v>
      </c>
      <c r="X40" s="144">
        <f t="shared" si="6"/>
        <v>0</v>
      </c>
      <c r="Y40" s="144">
        <f t="shared" si="6"/>
        <v>0</v>
      </c>
      <c r="Z40" s="144">
        <f t="shared" si="6"/>
        <v>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0</v>
      </c>
      <c r="AJ40" s="144">
        <f t="shared" si="6"/>
        <v>0</v>
      </c>
      <c r="AK40" s="144">
        <f t="shared" si="6"/>
        <v>0</v>
      </c>
      <c r="AL40" s="146">
        <f t="shared" si="5"/>
        <v>0</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249</v>
      </c>
      <c r="B42" s="313" t="s">
        <v>250</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251</v>
      </c>
      <c r="B43" s="182" t="s">
        <v>252</v>
      </c>
      <c r="C43" s="122"/>
      <c r="D43" s="123"/>
      <c r="E43" s="124"/>
      <c r="F43" s="124"/>
      <c r="G43" s="124"/>
      <c r="H43" s="120"/>
      <c r="I43" s="124"/>
      <c r="J43" s="124"/>
      <c r="K43" s="121"/>
      <c r="L43" s="124"/>
      <c r="M43" s="124"/>
      <c r="N43" s="124"/>
      <c r="O43" s="124"/>
      <c r="P43" s="124"/>
      <c r="Q43" s="124"/>
      <c r="R43" s="124"/>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0</v>
      </c>
      <c r="AM43" s="104"/>
    </row>
    <row r="44" spans="1:39" ht="14.45" customHeight="1" x14ac:dyDescent="0.2">
      <c r="A44" s="110" t="s">
        <v>128</v>
      </c>
      <c r="B44" s="182" t="s">
        <v>253</v>
      </c>
      <c r="C44" s="122"/>
      <c r="D44" s="123"/>
      <c r="E44" s="124"/>
      <c r="F44" s="124"/>
      <c r="G44" s="124"/>
      <c r="H44" s="120"/>
      <c r="I44" s="124"/>
      <c r="J44" s="124"/>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0</v>
      </c>
      <c r="AM44" s="104"/>
    </row>
    <row r="45" spans="1:39" ht="14.45" customHeight="1" x14ac:dyDescent="0.2">
      <c r="A45" s="110" t="s">
        <v>254</v>
      </c>
      <c r="B45" s="182" t="s">
        <v>255</v>
      </c>
      <c r="C45" s="122"/>
      <c r="D45" s="123"/>
      <c r="E45" s="124"/>
      <c r="F45" s="124"/>
      <c r="G45" s="124"/>
      <c r="H45" s="120"/>
      <c r="I45" s="124"/>
      <c r="J45" s="124"/>
      <c r="K45" s="121"/>
      <c r="L45" s="124"/>
      <c r="M45" s="124"/>
      <c r="N45" s="124"/>
      <c r="O45" s="124"/>
      <c r="P45" s="124"/>
      <c r="Q45" s="124"/>
      <c r="R45" s="124"/>
      <c r="S45" s="124"/>
      <c r="T45" s="124"/>
      <c r="U45" s="124"/>
      <c r="V45" s="124"/>
      <c r="W45" s="124"/>
      <c r="X45" s="124"/>
      <c r="Y45" s="124"/>
      <c r="Z45" s="124"/>
      <c r="AA45" s="124"/>
      <c r="AB45" s="124"/>
      <c r="AC45" s="124"/>
      <c r="AD45" s="124"/>
      <c r="AE45" s="121"/>
      <c r="AF45" s="111"/>
      <c r="AG45" s="125"/>
      <c r="AH45" s="124"/>
      <c r="AI45" s="124"/>
      <c r="AJ45" s="124"/>
      <c r="AK45" s="124"/>
      <c r="AL45" s="113">
        <f t="shared" si="7"/>
        <v>0</v>
      </c>
      <c r="AM45" s="104"/>
    </row>
    <row r="46" spans="1:39" ht="14.45" customHeight="1" x14ac:dyDescent="0.2">
      <c r="A46" s="110" t="s">
        <v>256</v>
      </c>
      <c r="B46" s="182" t="s">
        <v>257</v>
      </c>
      <c r="C46" s="122"/>
      <c r="D46" s="123"/>
      <c r="E46" s="124"/>
      <c r="F46" s="124"/>
      <c r="G46" s="124"/>
      <c r="H46" s="120"/>
      <c r="I46" s="124"/>
      <c r="J46" s="124"/>
      <c r="K46" s="121"/>
      <c r="L46" s="124"/>
      <c r="M46" s="124"/>
      <c r="N46" s="124"/>
      <c r="O46" s="124"/>
      <c r="P46" s="124"/>
      <c r="Q46" s="124"/>
      <c r="R46" s="124"/>
      <c r="S46" s="124"/>
      <c r="T46" s="124"/>
      <c r="U46" s="124"/>
      <c r="V46" s="124"/>
      <c r="W46" s="124"/>
      <c r="X46" s="124"/>
      <c r="Y46" s="124"/>
      <c r="Z46" s="124"/>
      <c r="AA46" s="124"/>
      <c r="AB46" s="124"/>
      <c r="AC46" s="124"/>
      <c r="AD46" s="124"/>
      <c r="AE46" s="121"/>
      <c r="AF46" s="111"/>
      <c r="AG46" s="125"/>
      <c r="AH46" s="124"/>
      <c r="AI46" s="124"/>
      <c r="AJ46" s="124"/>
      <c r="AK46" s="124"/>
      <c r="AL46" s="113">
        <f t="shared" si="7"/>
        <v>0</v>
      </c>
      <c r="AM46" s="104"/>
    </row>
    <row r="47" spans="1:39" ht="14.45" customHeight="1" x14ac:dyDescent="0.2">
      <c r="A47" s="110" t="s">
        <v>258</v>
      </c>
      <c r="B47" s="182" t="s">
        <v>259</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260</v>
      </c>
      <c r="B48" s="182" t="s">
        <v>261</v>
      </c>
      <c r="C48" s="122"/>
      <c r="D48" s="123"/>
      <c r="E48" s="124"/>
      <c r="F48" s="124"/>
      <c r="G48" s="124"/>
      <c r="H48" s="120"/>
      <c r="I48" s="124"/>
      <c r="J48" s="124"/>
      <c r="K48" s="121"/>
      <c r="L48" s="124"/>
      <c r="M48" s="124"/>
      <c r="N48" s="124"/>
      <c r="O48" s="124"/>
      <c r="P48" s="124"/>
      <c r="Q48" s="124"/>
      <c r="R48" s="124"/>
      <c r="S48" s="124"/>
      <c r="T48" s="124"/>
      <c r="U48" s="124"/>
      <c r="V48" s="124"/>
      <c r="W48" s="124"/>
      <c r="X48" s="124"/>
      <c r="Y48" s="124"/>
      <c r="Z48" s="124"/>
      <c r="AA48" s="124"/>
      <c r="AB48" s="124"/>
      <c r="AC48" s="124"/>
      <c r="AD48" s="124"/>
      <c r="AE48" s="121"/>
      <c r="AF48" s="111"/>
      <c r="AG48" s="125"/>
      <c r="AH48" s="124"/>
      <c r="AI48" s="124"/>
      <c r="AJ48" s="124"/>
      <c r="AK48" s="124"/>
      <c r="AL48" s="113">
        <f t="shared" si="7"/>
        <v>0</v>
      </c>
      <c r="AM48" s="104"/>
    </row>
    <row r="49" spans="1:39" ht="14.45" customHeight="1" x14ac:dyDescent="0.2">
      <c r="A49" s="110" t="s">
        <v>262</v>
      </c>
      <c r="B49" s="182" t="s">
        <v>263</v>
      </c>
      <c r="C49" s="122"/>
      <c r="D49" s="123"/>
      <c r="E49" s="124"/>
      <c r="F49" s="124"/>
      <c r="G49" s="124"/>
      <c r="H49" s="120"/>
      <c r="I49" s="124"/>
      <c r="J49" s="124"/>
      <c r="K49" s="120"/>
      <c r="L49" s="124"/>
      <c r="M49" s="124"/>
      <c r="N49" s="124"/>
      <c r="O49" s="124"/>
      <c r="P49" s="124"/>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0</v>
      </c>
      <c r="AM49" s="104"/>
    </row>
    <row r="50" spans="1:39" ht="14.45" customHeight="1" x14ac:dyDescent="0.2">
      <c r="A50" s="497" t="s">
        <v>264</v>
      </c>
      <c r="B50" s="498"/>
      <c r="C50" s="147">
        <f>SUM(C43:C49)</f>
        <v>0</v>
      </c>
      <c r="D50" s="145">
        <f t="shared" ref="D50:AK50" si="8">SUM(D43:D49)</f>
        <v>0</v>
      </c>
      <c r="E50" s="131">
        <f t="shared" si="8"/>
        <v>0</v>
      </c>
      <c r="F50" s="144">
        <f t="shared" si="8"/>
        <v>0</v>
      </c>
      <c r="G50" s="144">
        <f t="shared" si="8"/>
        <v>0</v>
      </c>
      <c r="H50" s="120">
        <f t="shared" si="8"/>
        <v>0</v>
      </c>
      <c r="I50" s="144">
        <f t="shared" si="8"/>
        <v>0</v>
      </c>
      <c r="J50" s="144">
        <f t="shared" si="8"/>
        <v>0</v>
      </c>
      <c r="K50" s="120">
        <f t="shared" si="8"/>
        <v>0</v>
      </c>
      <c r="L50" s="144">
        <f t="shared" si="8"/>
        <v>0</v>
      </c>
      <c r="M50" s="144">
        <f t="shared" si="8"/>
        <v>0</v>
      </c>
      <c r="N50" s="144">
        <f t="shared" si="8"/>
        <v>0</v>
      </c>
      <c r="O50" s="144">
        <f t="shared" si="8"/>
        <v>0</v>
      </c>
      <c r="P50" s="144">
        <f t="shared" si="8"/>
        <v>0</v>
      </c>
      <c r="Q50" s="144">
        <f t="shared" si="8"/>
        <v>0</v>
      </c>
      <c r="R50" s="144">
        <f t="shared" si="8"/>
        <v>0</v>
      </c>
      <c r="S50" s="144">
        <f t="shared" si="8"/>
        <v>0</v>
      </c>
      <c r="T50" s="144">
        <f t="shared" si="8"/>
        <v>0</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0</v>
      </c>
      <c r="AJ50" s="144">
        <f t="shared" si="8"/>
        <v>0</v>
      </c>
      <c r="AK50" s="144">
        <f t="shared" si="8"/>
        <v>0</v>
      </c>
      <c r="AL50" s="146">
        <f t="shared" si="7"/>
        <v>0</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265</v>
      </c>
      <c r="B52" s="313" t="s">
        <v>266</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147</v>
      </c>
      <c r="B53" s="182" t="s">
        <v>267</v>
      </c>
      <c r="C53" s="122"/>
      <c r="D53" s="123"/>
      <c r="E53" s="124"/>
      <c r="F53" s="124"/>
      <c r="G53" s="124"/>
      <c r="H53" s="120"/>
      <c r="I53" s="124"/>
      <c r="J53" s="124"/>
      <c r="K53" s="121"/>
      <c r="L53" s="124"/>
      <c r="M53" s="124"/>
      <c r="N53" s="124"/>
      <c r="O53" s="124"/>
      <c r="P53" s="124"/>
      <c r="Q53" s="124"/>
      <c r="R53" s="124"/>
      <c r="S53" s="124"/>
      <c r="T53" s="124"/>
      <c r="U53" s="124"/>
      <c r="V53" s="124"/>
      <c r="W53" s="124"/>
      <c r="X53" s="124"/>
      <c r="Y53" s="124"/>
      <c r="Z53" s="124"/>
      <c r="AA53" s="124"/>
      <c r="AB53" s="124"/>
      <c r="AC53" s="124"/>
      <c r="AD53" s="124"/>
      <c r="AE53" s="121"/>
      <c r="AF53" s="111"/>
      <c r="AG53" s="125"/>
      <c r="AH53" s="124"/>
      <c r="AI53" s="124"/>
      <c r="AJ53" s="124"/>
      <c r="AK53" s="124"/>
      <c r="AL53" s="113">
        <f>SUM(C53:AK53)</f>
        <v>0</v>
      </c>
      <c r="AM53" s="104"/>
    </row>
    <row r="54" spans="1:39" ht="14.45" customHeight="1" x14ac:dyDescent="0.2">
      <c r="A54" s="110" t="s">
        <v>268</v>
      </c>
      <c r="B54" s="182" t="s">
        <v>269</v>
      </c>
      <c r="C54" s="122"/>
      <c r="D54" s="123"/>
      <c r="E54" s="124"/>
      <c r="F54" s="124"/>
      <c r="G54" s="124"/>
      <c r="H54" s="120"/>
      <c r="I54" s="124"/>
      <c r="J54" s="124"/>
      <c r="K54" s="121"/>
      <c r="L54" s="124"/>
      <c r="M54" s="124"/>
      <c r="N54" s="124"/>
      <c r="O54" s="124"/>
      <c r="P54" s="124"/>
      <c r="Q54" s="124"/>
      <c r="R54" s="124"/>
      <c r="S54" s="124"/>
      <c r="T54" s="124"/>
      <c r="U54" s="124"/>
      <c r="V54" s="124"/>
      <c r="W54" s="124"/>
      <c r="X54" s="124"/>
      <c r="Y54" s="124"/>
      <c r="Z54" s="124"/>
      <c r="AA54" s="124"/>
      <c r="AB54" s="124"/>
      <c r="AC54" s="124"/>
      <c r="AD54" s="124"/>
      <c r="AE54" s="121"/>
      <c r="AF54" s="111"/>
      <c r="AG54" s="125"/>
      <c r="AH54" s="124"/>
      <c r="AI54" s="124"/>
      <c r="AJ54" s="124"/>
      <c r="AK54" s="124"/>
      <c r="AL54" s="113">
        <f>SUM(C54:AK54)</f>
        <v>0</v>
      </c>
      <c r="AM54" s="104"/>
    </row>
    <row r="55" spans="1:39" ht="14.45" customHeight="1" x14ac:dyDescent="0.2">
      <c r="A55" s="110" t="s">
        <v>270</v>
      </c>
      <c r="B55" s="182" t="s">
        <v>271</v>
      </c>
      <c r="C55" s="122"/>
      <c r="D55" s="123"/>
      <c r="E55" s="124"/>
      <c r="F55" s="124"/>
      <c r="G55" s="124"/>
      <c r="H55" s="120"/>
      <c r="I55" s="124"/>
      <c r="J55" s="124"/>
      <c r="K55" s="121"/>
      <c r="L55" s="124"/>
      <c r="M55" s="124"/>
      <c r="N55" s="124"/>
      <c r="O55" s="124"/>
      <c r="P55" s="124"/>
      <c r="Q55" s="124"/>
      <c r="R55" s="124"/>
      <c r="S55" s="124"/>
      <c r="T55" s="124"/>
      <c r="U55" s="124"/>
      <c r="V55" s="124"/>
      <c r="W55" s="124"/>
      <c r="X55" s="124"/>
      <c r="Y55" s="124"/>
      <c r="Z55" s="124"/>
      <c r="AA55" s="124"/>
      <c r="AB55" s="124"/>
      <c r="AC55" s="124"/>
      <c r="AD55" s="124"/>
      <c r="AE55" s="121"/>
      <c r="AF55" s="111"/>
      <c r="AG55" s="125"/>
      <c r="AH55" s="124"/>
      <c r="AI55" s="124"/>
      <c r="AJ55" s="124"/>
      <c r="AK55" s="124"/>
      <c r="AL55" s="113">
        <f>SUM(C55:AK55)</f>
        <v>0</v>
      </c>
      <c r="AM55" s="104"/>
    </row>
    <row r="56" spans="1:39" ht="14.45" customHeight="1" x14ac:dyDescent="0.2">
      <c r="A56" s="110" t="s">
        <v>272</v>
      </c>
      <c r="B56" s="182" t="s">
        <v>273</v>
      </c>
      <c r="C56" s="122"/>
      <c r="D56" s="123"/>
      <c r="E56" s="124"/>
      <c r="F56" s="124"/>
      <c r="G56" s="124"/>
      <c r="H56" s="120"/>
      <c r="I56" s="124"/>
      <c r="J56" s="124"/>
      <c r="K56" s="121"/>
      <c r="L56" s="124"/>
      <c r="M56" s="124"/>
      <c r="N56" s="124"/>
      <c r="O56" s="124"/>
      <c r="P56" s="124"/>
      <c r="Q56" s="124"/>
      <c r="R56" s="124"/>
      <c r="S56" s="124"/>
      <c r="T56" s="124"/>
      <c r="U56" s="124"/>
      <c r="V56" s="124"/>
      <c r="W56" s="124"/>
      <c r="X56" s="124"/>
      <c r="Y56" s="124"/>
      <c r="Z56" s="124"/>
      <c r="AA56" s="124"/>
      <c r="AB56" s="124"/>
      <c r="AC56" s="124"/>
      <c r="AD56" s="124"/>
      <c r="AE56" s="121"/>
      <c r="AF56" s="111"/>
      <c r="AG56" s="125"/>
      <c r="AH56" s="124"/>
      <c r="AI56" s="124"/>
      <c r="AJ56" s="124"/>
      <c r="AK56" s="124"/>
      <c r="AL56" s="113">
        <f>SUM(C56:AK56)</f>
        <v>0</v>
      </c>
      <c r="AM56" s="104"/>
    </row>
    <row r="57" spans="1:39" ht="14.45" customHeight="1" x14ac:dyDescent="0.2">
      <c r="A57" s="497" t="s">
        <v>274</v>
      </c>
      <c r="B57" s="498"/>
      <c r="C57" s="147">
        <f>SUM(C53:C56)</f>
        <v>0</v>
      </c>
      <c r="D57" s="145">
        <f t="shared" ref="D57:AK57" si="9">SUM(D53:D56)</f>
        <v>0</v>
      </c>
      <c r="E57" s="131">
        <f t="shared" si="9"/>
        <v>0</v>
      </c>
      <c r="F57" s="144">
        <f t="shared" si="9"/>
        <v>0</v>
      </c>
      <c r="G57" s="144">
        <f t="shared" si="9"/>
        <v>0</v>
      </c>
      <c r="H57" s="120">
        <f t="shared" si="9"/>
        <v>0</v>
      </c>
      <c r="I57" s="144">
        <f t="shared" si="9"/>
        <v>0</v>
      </c>
      <c r="J57" s="144">
        <f t="shared" si="9"/>
        <v>0</v>
      </c>
      <c r="K57" s="121">
        <f t="shared" si="9"/>
        <v>0</v>
      </c>
      <c r="L57" s="124">
        <f t="shared" si="9"/>
        <v>0</v>
      </c>
      <c r="M57" s="144">
        <f t="shared" si="9"/>
        <v>0</v>
      </c>
      <c r="N57" s="144">
        <f t="shared" si="9"/>
        <v>0</v>
      </c>
      <c r="O57" s="144">
        <f t="shared" si="9"/>
        <v>0</v>
      </c>
      <c r="P57" s="144">
        <f t="shared" si="9"/>
        <v>0</v>
      </c>
      <c r="Q57" s="144">
        <f t="shared" si="9"/>
        <v>0</v>
      </c>
      <c r="R57" s="144">
        <f t="shared" si="9"/>
        <v>0</v>
      </c>
      <c r="S57" s="144">
        <f t="shared" si="9"/>
        <v>0</v>
      </c>
      <c r="T57" s="144">
        <f t="shared" si="9"/>
        <v>0</v>
      </c>
      <c r="U57" s="131">
        <f t="shared" si="9"/>
        <v>0</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0</v>
      </c>
      <c r="AL57" s="146">
        <f>SUM(C57:AK57)</f>
        <v>0</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275</v>
      </c>
      <c r="B59" s="314" t="s">
        <v>276</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148</v>
      </c>
      <c r="B60" s="182" t="s">
        <v>277</v>
      </c>
      <c r="C60" s="122"/>
      <c r="D60" s="123"/>
      <c r="E60" s="124"/>
      <c r="F60" s="124"/>
      <c r="G60" s="124"/>
      <c r="H60" s="120"/>
      <c r="I60" s="124"/>
      <c r="J60" s="124"/>
      <c r="K60" s="120"/>
      <c r="L60" s="124"/>
      <c r="M60" s="124"/>
      <c r="N60" s="124"/>
      <c r="O60" s="124"/>
      <c r="P60" s="124"/>
      <c r="Q60" s="124"/>
      <c r="R60" s="124"/>
      <c r="S60" s="124"/>
      <c r="T60" s="124"/>
      <c r="U60" s="124"/>
      <c r="V60" s="124"/>
      <c r="W60" s="124"/>
      <c r="X60" s="124"/>
      <c r="Y60" s="124"/>
      <c r="Z60" s="124"/>
      <c r="AA60" s="124"/>
      <c r="AB60" s="124"/>
      <c r="AC60" s="124"/>
      <c r="AD60" s="124"/>
      <c r="AE60" s="121"/>
      <c r="AF60" s="111"/>
      <c r="AG60" s="125"/>
      <c r="AH60" s="124"/>
      <c r="AI60" s="124"/>
      <c r="AJ60" s="124"/>
      <c r="AK60" s="124"/>
      <c r="AL60" s="113">
        <f t="shared" ref="AL60:AL65" si="10">SUM(C60:AK60)</f>
        <v>0</v>
      </c>
      <c r="AM60" s="104"/>
    </row>
    <row r="61" spans="1:39" ht="14.45" customHeight="1" x14ac:dyDescent="0.2">
      <c r="A61" s="110" t="s">
        <v>278</v>
      </c>
      <c r="B61" s="182" t="s">
        <v>279</v>
      </c>
      <c r="C61" s="122"/>
      <c r="D61" s="123"/>
      <c r="E61" s="124"/>
      <c r="F61" s="124"/>
      <c r="G61" s="124"/>
      <c r="H61" s="120"/>
      <c r="I61" s="124"/>
      <c r="J61" s="124"/>
      <c r="K61" s="120"/>
      <c r="L61" s="124"/>
      <c r="M61" s="124"/>
      <c r="N61" s="124"/>
      <c r="O61" s="124"/>
      <c r="P61" s="124"/>
      <c r="Q61" s="124"/>
      <c r="R61" s="124"/>
      <c r="S61" s="124"/>
      <c r="T61" s="124"/>
      <c r="U61" s="124"/>
      <c r="V61" s="124"/>
      <c r="W61" s="124"/>
      <c r="X61" s="124"/>
      <c r="Y61" s="124"/>
      <c r="Z61" s="124"/>
      <c r="AA61" s="124"/>
      <c r="AB61" s="124"/>
      <c r="AC61" s="124"/>
      <c r="AD61" s="124"/>
      <c r="AE61" s="121"/>
      <c r="AF61" s="111"/>
      <c r="AG61" s="125"/>
      <c r="AH61" s="124"/>
      <c r="AI61" s="124"/>
      <c r="AJ61" s="124"/>
      <c r="AK61" s="124"/>
      <c r="AL61" s="113">
        <f t="shared" si="10"/>
        <v>0</v>
      </c>
      <c r="AM61" s="104"/>
    </row>
    <row r="62" spans="1:39" ht="14.45" customHeight="1" x14ac:dyDescent="0.2">
      <c r="A62" s="110" t="s">
        <v>280</v>
      </c>
      <c r="B62" s="182" t="s">
        <v>281</v>
      </c>
      <c r="C62" s="122"/>
      <c r="D62" s="123"/>
      <c r="E62" s="124"/>
      <c r="F62" s="124"/>
      <c r="G62" s="124"/>
      <c r="H62" s="120"/>
      <c r="I62" s="124"/>
      <c r="J62" s="124"/>
      <c r="K62" s="120"/>
      <c r="L62" s="124"/>
      <c r="M62" s="124"/>
      <c r="N62" s="124"/>
      <c r="O62" s="124"/>
      <c r="P62" s="124"/>
      <c r="Q62" s="124"/>
      <c r="R62" s="124"/>
      <c r="S62" s="124"/>
      <c r="T62" s="124"/>
      <c r="U62" s="124"/>
      <c r="V62" s="124"/>
      <c r="W62" s="124"/>
      <c r="X62" s="124"/>
      <c r="Y62" s="124"/>
      <c r="Z62" s="124"/>
      <c r="AA62" s="124"/>
      <c r="AB62" s="124"/>
      <c r="AC62" s="124"/>
      <c r="AD62" s="124"/>
      <c r="AE62" s="121"/>
      <c r="AF62" s="111"/>
      <c r="AG62" s="125"/>
      <c r="AH62" s="124"/>
      <c r="AI62" s="124"/>
      <c r="AJ62" s="124"/>
      <c r="AK62" s="124"/>
      <c r="AL62" s="113">
        <f t="shared" si="10"/>
        <v>0</v>
      </c>
      <c r="AM62" s="104"/>
    </row>
    <row r="63" spans="1:39" ht="14.45" customHeight="1" x14ac:dyDescent="0.2">
      <c r="A63" s="110" t="s">
        <v>282</v>
      </c>
      <c r="B63" s="182" t="s">
        <v>283</v>
      </c>
      <c r="C63" s="122"/>
      <c r="D63" s="123"/>
      <c r="E63" s="124"/>
      <c r="F63" s="124"/>
      <c r="G63" s="124"/>
      <c r="H63" s="120"/>
      <c r="I63" s="124"/>
      <c r="J63" s="124"/>
      <c r="K63" s="120"/>
      <c r="L63" s="124"/>
      <c r="M63" s="124"/>
      <c r="N63" s="124"/>
      <c r="O63" s="124"/>
      <c r="P63" s="124"/>
      <c r="Q63" s="124"/>
      <c r="R63" s="124"/>
      <c r="S63" s="124"/>
      <c r="T63" s="124"/>
      <c r="U63" s="124"/>
      <c r="V63" s="124"/>
      <c r="W63" s="124"/>
      <c r="X63" s="124"/>
      <c r="Y63" s="124"/>
      <c r="Z63" s="124"/>
      <c r="AA63" s="124"/>
      <c r="AB63" s="124"/>
      <c r="AC63" s="124"/>
      <c r="AD63" s="124"/>
      <c r="AE63" s="121"/>
      <c r="AF63" s="111"/>
      <c r="AG63" s="125"/>
      <c r="AH63" s="124"/>
      <c r="AI63" s="124"/>
      <c r="AJ63" s="124"/>
      <c r="AK63" s="124"/>
      <c r="AL63" s="113">
        <f t="shared" si="10"/>
        <v>0</v>
      </c>
      <c r="AM63" s="104"/>
    </row>
    <row r="64" spans="1:39" ht="14.45" customHeight="1" x14ac:dyDescent="0.2">
      <c r="A64" s="110" t="s">
        <v>284</v>
      </c>
      <c r="B64" s="182" t="s">
        <v>285</v>
      </c>
      <c r="C64" s="122"/>
      <c r="D64" s="123"/>
      <c r="E64" s="124"/>
      <c r="F64" s="124"/>
      <c r="G64" s="124"/>
      <c r="H64" s="120"/>
      <c r="I64" s="124"/>
      <c r="J64" s="124"/>
      <c r="K64" s="120"/>
      <c r="L64" s="124"/>
      <c r="M64" s="124"/>
      <c r="N64" s="124"/>
      <c r="O64" s="124"/>
      <c r="P64" s="124"/>
      <c r="Q64" s="124"/>
      <c r="R64" s="124"/>
      <c r="S64" s="124"/>
      <c r="T64" s="124"/>
      <c r="U64" s="124"/>
      <c r="V64" s="124"/>
      <c r="W64" s="124"/>
      <c r="X64" s="124"/>
      <c r="Y64" s="124"/>
      <c r="Z64" s="124"/>
      <c r="AA64" s="124"/>
      <c r="AB64" s="124"/>
      <c r="AC64" s="124"/>
      <c r="AD64" s="124"/>
      <c r="AE64" s="121"/>
      <c r="AF64" s="111"/>
      <c r="AG64" s="125"/>
      <c r="AH64" s="124"/>
      <c r="AI64" s="124"/>
      <c r="AJ64" s="124"/>
      <c r="AK64" s="124"/>
      <c r="AL64" s="126">
        <f t="shared" si="10"/>
        <v>0</v>
      </c>
      <c r="AM64" s="104"/>
    </row>
    <row r="65" spans="1:39" ht="14.45" customHeight="1" x14ac:dyDescent="0.2">
      <c r="A65" s="497" t="s">
        <v>286</v>
      </c>
      <c r="B65" s="498"/>
      <c r="C65" s="122">
        <f>SUM(C60:C64)</f>
        <v>0</v>
      </c>
      <c r="D65" s="124">
        <f t="shared" ref="D65:AK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4">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1">
        <f t="shared" si="11"/>
        <v>0</v>
      </c>
      <c r="AF65" s="111">
        <f t="shared" si="11"/>
        <v>0</v>
      </c>
      <c r="AG65" s="125">
        <f t="shared" si="11"/>
        <v>0</v>
      </c>
      <c r="AH65" s="124">
        <f t="shared" si="11"/>
        <v>0</v>
      </c>
      <c r="AI65" s="124">
        <f t="shared" si="11"/>
        <v>0</v>
      </c>
      <c r="AJ65" s="124">
        <f t="shared" si="11"/>
        <v>0</v>
      </c>
      <c r="AK65" s="124">
        <f t="shared" si="11"/>
        <v>0</v>
      </c>
      <c r="AL65" s="146">
        <f t="shared" si="10"/>
        <v>0</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287</v>
      </c>
      <c r="B67" s="314" t="s">
        <v>288</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149</v>
      </c>
      <c r="B68" s="182" t="s">
        <v>289</v>
      </c>
      <c r="C68" s="122"/>
      <c r="D68" s="123"/>
      <c r="E68" s="124"/>
      <c r="F68" s="124"/>
      <c r="G68" s="124"/>
      <c r="H68" s="120"/>
      <c r="I68" s="124"/>
      <c r="J68" s="124"/>
      <c r="K68" s="120"/>
      <c r="L68" s="124"/>
      <c r="M68" s="124"/>
      <c r="N68" s="124"/>
      <c r="O68" s="124"/>
      <c r="P68" s="124"/>
      <c r="Q68" s="124"/>
      <c r="R68" s="124"/>
      <c r="S68" s="124"/>
      <c r="T68" s="124"/>
      <c r="U68" s="124"/>
      <c r="V68" s="124"/>
      <c r="W68" s="124"/>
      <c r="X68" s="124"/>
      <c r="Y68" s="124"/>
      <c r="Z68" s="124"/>
      <c r="AA68" s="124"/>
      <c r="AB68" s="124"/>
      <c r="AC68" s="124"/>
      <c r="AD68" s="124"/>
      <c r="AE68" s="121"/>
      <c r="AF68" s="111"/>
      <c r="AG68" s="125"/>
      <c r="AH68" s="124"/>
      <c r="AI68" s="124"/>
      <c r="AJ68" s="124"/>
      <c r="AK68" s="124"/>
      <c r="AL68" s="113">
        <f>SUM(C68:AK68)</f>
        <v>0</v>
      </c>
      <c r="AM68" s="104"/>
    </row>
    <row r="69" spans="1:39" ht="14.45" customHeight="1" x14ac:dyDescent="0.2">
      <c r="A69" s="110" t="s">
        <v>150</v>
      </c>
      <c r="B69" s="182" t="s">
        <v>290</v>
      </c>
      <c r="C69" s="122"/>
      <c r="D69" s="123"/>
      <c r="E69" s="124"/>
      <c r="F69" s="124"/>
      <c r="G69" s="124"/>
      <c r="H69" s="120"/>
      <c r="I69" s="124"/>
      <c r="J69" s="124"/>
      <c r="K69" s="120"/>
      <c r="L69" s="124"/>
      <c r="M69" s="124"/>
      <c r="N69" s="124"/>
      <c r="O69" s="124"/>
      <c r="P69" s="124"/>
      <c r="Q69" s="124"/>
      <c r="R69" s="124"/>
      <c r="S69" s="124"/>
      <c r="T69" s="124"/>
      <c r="U69" s="124"/>
      <c r="V69" s="124"/>
      <c r="W69" s="124"/>
      <c r="X69" s="124"/>
      <c r="Y69" s="124"/>
      <c r="Z69" s="124"/>
      <c r="AA69" s="124"/>
      <c r="AB69" s="124"/>
      <c r="AC69" s="124"/>
      <c r="AD69" s="124"/>
      <c r="AE69" s="121"/>
      <c r="AF69" s="111"/>
      <c r="AG69" s="125"/>
      <c r="AH69" s="124"/>
      <c r="AI69" s="124"/>
      <c r="AJ69" s="124"/>
      <c r="AK69" s="124"/>
      <c r="AL69" s="113">
        <f>SUM(C69:AK69)</f>
        <v>0</v>
      </c>
      <c r="AM69" s="104"/>
    </row>
    <row r="70" spans="1:39" ht="14.45" customHeight="1" x14ac:dyDescent="0.2">
      <c r="A70" s="110" t="s">
        <v>291</v>
      </c>
      <c r="B70" s="182" t="s">
        <v>292</v>
      </c>
      <c r="C70" s="122"/>
      <c r="D70" s="123"/>
      <c r="E70" s="124"/>
      <c r="F70" s="124"/>
      <c r="G70" s="124"/>
      <c r="H70" s="120"/>
      <c r="I70" s="124"/>
      <c r="J70" s="124"/>
      <c r="K70" s="120"/>
      <c r="L70" s="124"/>
      <c r="M70" s="124"/>
      <c r="N70" s="124"/>
      <c r="O70" s="124"/>
      <c r="P70" s="124"/>
      <c r="Q70" s="124"/>
      <c r="R70" s="124"/>
      <c r="S70" s="124"/>
      <c r="T70" s="124"/>
      <c r="U70" s="124"/>
      <c r="V70" s="124"/>
      <c r="W70" s="124"/>
      <c r="X70" s="124"/>
      <c r="Y70" s="124"/>
      <c r="Z70" s="124"/>
      <c r="AA70" s="124"/>
      <c r="AB70" s="124"/>
      <c r="AC70" s="124"/>
      <c r="AD70" s="124"/>
      <c r="AE70" s="121"/>
      <c r="AF70" s="111"/>
      <c r="AG70" s="125"/>
      <c r="AH70" s="124"/>
      <c r="AI70" s="124"/>
      <c r="AJ70" s="124"/>
      <c r="AK70" s="124"/>
      <c r="AL70" s="113">
        <f>SUM(C70:AK70)</f>
        <v>0</v>
      </c>
      <c r="AM70" s="104"/>
    </row>
    <row r="71" spans="1:39" ht="14.45" customHeight="1" x14ac:dyDescent="0.2">
      <c r="A71" s="497" t="s">
        <v>293</v>
      </c>
      <c r="B71" s="498"/>
      <c r="C71" s="147">
        <f>SUM(C68:C70)</f>
        <v>0</v>
      </c>
      <c r="D71" s="145">
        <f t="shared" ref="D71:AK71" si="12">SUM(D68:D70)</f>
        <v>0</v>
      </c>
      <c r="E71" s="131">
        <f t="shared" si="12"/>
        <v>0</v>
      </c>
      <c r="F71" s="144">
        <f t="shared" si="12"/>
        <v>0</v>
      </c>
      <c r="G71" s="144">
        <f t="shared" si="12"/>
        <v>0</v>
      </c>
      <c r="H71" s="120">
        <f t="shared" si="12"/>
        <v>0</v>
      </c>
      <c r="I71" s="144">
        <f t="shared" si="12"/>
        <v>0</v>
      </c>
      <c r="J71" s="144">
        <f t="shared" si="12"/>
        <v>0</v>
      </c>
      <c r="K71" s="120">
        <f t="shared" si="12"/>
        <v>0</v>
      </c>
      <c r="L71" s="144">
        <f t="shared" si="12"/>
        <v>0</v>
      </c>
      <c r="M71" s="144">
        <f t="shared" si="12"/>
        <v>0</v>
      </c>
      <c r="N71" s="144">
        <f t="shared" si="12"/>
        <v>0</v>
      </c>
      <c r="O71" s="144">
        <f t="shared" si="12"/>
        <v>0</v>
      </c>
      <c r="P71" s="144">
        <f t="shared" si="12"/>
        <v>0</v>
      </c>
      <c r="Q71" s="144">
        <f t="shared" si="12"/>
        <v>0</v>
      </c>
      <c r="R71" s="144">
        <f t="shared" si="12"/>
        <v>0</v>
      </c>
      <c r="S71" s="144">
        <f t="shared" si="12"/>
        <v>0</v>
      </c>
      <c r="T71" s="144">
        <f t="shared" si="12"/>
        <v>0</v>
      </c>
      <c r="U71" s="131">
        <f t="shared" si="12"/>
        <v>0</v>
      </c>
      <c r="V71" s="131">
        <f t="shared" si="12"/>
        <v>0</v>
      </c>
      <c r="W71" s="144">
        <f t="shared" si="12"/>
        <v>0</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0</v>
      </c>
      <c r="AI71" s="144">
        <f t="shared" si="12"/>
        <v>0</v>
      </c>
      <c r="AJ71" s="144">
        <f t="shared" si="12"/>
        <v>0</v>
      </c>
      <c r="AK71" s="144">
        <f t="shared" si="12"/>
        <v>0</v>
      </c>
      <c r="AL71" s="146">
        <f>SUM(C71:AK71)</f>
        <v>0</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294</v>
      </c>
      <c r="B73" s="314" t="s">
        <v>295</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296</v>
      </c>
      <c r="B74" s="182" t="s">
        <v>297</v>
      </c>
      <c r="C74" s="122"/>
      <c r="D74" s="123"/>
      <c r="E74" s="124"/>
      <c r="F74" s="124"/>
      <c r="G74" s="124"/>
      <c r="H74" s="120"/>
      <c r="I74" s="124"/>
      <c r="J74" s="124"/>
      <c r="K74" s="121"/>
      <c r="L74" s="124"/>
      <c r="M74" s="124"/>
      <c r="N74" s="124"/>
      <c r="O74" s="124"/>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0</v>
      </c>
      <c r="AM74" s="104"/>
    </row>
    <row r="75" spans="1:39" ht="14.45" customHeight="1" x14ac:dyDescent="0.2">
      <c r="A75" s="110" t="s">
        <v>298</v>
      </c>
      <c r="B75" s="182" t="s">
        <v>299</v>
      </c>
      <c r="C75" s="122"/>
      <c r="D75" s="123"/>
      <c r="E75" s="124"/>
      <c r="F75" s="124"/>
      <c r="G75" s="124"/>
      <c r="H75" s="120"/>
      <c r="I75" s="124"/>
      <c r="J75" s="124"/>
      <c r="K75" s="121"/>
      <c r="L75" s="125"/>
      <c r="M75" s="124"/>
      <c r="N75" s="124"/>
      <c r="O75" s="124"/>
      <c r="P75" s="124"/>
      <c r="Q75" s="124"/>
      <c r="R75" s="124"/>
      <c r="S75" s="124"/>
      <c r="T75" s="124"/>
      <c r="U75" s="124"/>
      <c r="V75" s="124"/>
      <c r="W75" s="124"/>
      <c r="X75" s="124"/>
      <c r="Y75" s="124"/>
      <c r="Z75" s="124"/>
      <c r="AA75" s="124"/>
      <c r="AB75" s="124"/>
      <c r="AC75" s="124"/>
      <c r="AD75" s="124"/>
      <c r="AE75" s="121"/>
      <c r="AF75" s="111"/>
      <c r="AG75" s="125"/>
      <c r="AH75" s="124"/>
      <c r="AI75" s="124"/>
      <c r="AJ75" s="124"/>
      <c r="AK75" s="124"/>
      <c r="AL75" s="113">
        <f>SUM(C75:AK75)</f>
        <v>0</v>
      </c>
      <c r="AM75" s="104"/>
    </row>
    <row r="76" spans="1:39" ht="14.45" customHeight="1" x14ac:dyDescent="0.2">
      <c r="A76" s="110" t="s">
        <v>300</v>
      </c>
      <c r="B76" s="182" t="s">
        <v>301</v>
      </c>
      <c r="C76" s="122"/>
      <c r="D76" s="123"/>
      <c r="E76" s="124"/>
      <c r="F76" s="124"/>
      <c r="G76" s="124"/>
      <c r="H76" s="120"/>
      <c r="I76" s="124"/>
      <c r="J76" s="124"/>
      <c r="K76" s="121"/>
      <c r="L76" s="125"/>
      <c r="M76" s="124"/>
      <c r="N76" s="124"/>
      <c r="O76" s="124"/>
      <c r="P76" s="124"/>
      <c r="Q76" s="124"/>
      <c r="R76" s="124"/>
      <c r="S76" s="124"/>
      <c r="T76" s="124"/>
      <c r="U76" s="124"/>
      <c r="V76" s="124"/>
      <c r="W76" s="124"/>
      <c r="X76" s="124"/>
      <c r="Y76" s="124"/>
      <c r="Z76" s="124"/>
      <c r="AA76" s="124"/>
      <c r="AB76" s="124"/>
      <c r="AC76" s="124"/>
      <c r="AD76" s="124"/>
      <c r="AE76" s="121"/>
      <c r="AF76" s="111"/>
      <c r="AG76" s="125"/>
      <c r="AH76" s="124"/>
      <c r="AI76" s="124"/>
      <c r="AJ76" s="124"/>
      <c r="AK76" s="124"/>
      <c r="AL76" s="113">
        <f>SUM(C76:AK76)</f>
        <v>0</v>
      </c>
      <c r="AM76" s="104"/>
    </row>
    <row r="77" spans="1:39" ht="14.45" customHeight="1" x14ac:dyDescent="0.2">
      <c r="A77" s="110" t="s">
        <v>302</v>
      </c>
      <c r="B77" s="182" t="s">
        <v>303</v>
      </c>
      <c r="C77" s="122"/>
      <c r="D77" s="123"/>
      <c r="E77" s="124"/>
      <c r="F77" s="124"/>
      <c r="G77" s="124"/>
      <c r="H77" s="120"/>
      <c r="I77" s="124"/>
      <c r="J77" s="124"/>
      <c r="K77" s="121"/>
      <c r="L77" s="124"/>
      <c r="M77" s="124"/>
      <c r="N77" s="124"/>
      <c r="O77" s="124"/>
      <c r="P77" s="124"/>
      <c r="Q77" s="124"/>
      <c r="R77" s="124"/>
      <c r="S77" s="124"/>
      <c r="T77" s="124"/>
      <c r="U77" s="124"/>
      <c r="V77" s="124"/>
      <c r="W77" s="124"/>
      <c r="X77" s="124"/>
      <c r="Y77" s="124"/>
      <c r="Z77" s="124"/>
      <c r="AA77" s="124"/>
      <c r="AB77" s="124"/>
      <c r="AC77" s="124"/>
      <c r="AD77" s="124"/>
      <c r="AE77" s="121"/>
      <c r="AF77" s="111"/>
      <c r="AG77" s="125"/>
      <c r="AH77" s="124"/>
      <c r="AI77" s="124"/>
      <c r="AJ77" s="124"/>
      <c r="AK77" s="124"/>
      <c r="AL77" s="113">
        <f>SUM(C77:AK77)</f>
        <v>0</v>
      </c>
      <c r="AM77" s="104"/>
    </row>
    <row r="78" spans="1:39" ht="14.45" customHeight="1" x14ac:dyDescent="0.2">
      <c r="A78" s="497" t="s">
        <v>304</v>
      </c>
      <c r="B78" s="498"/>
      <c r="C78" s="147">
        <f>SUM(C74:C77)</f>
        <v>0</v>
      </c>
      <c r="D78" s="145">
        <f t="shared" ref="D78:AK78" si="13">SUM(D74:D77)</f>
        <v>0</v>
      </c>
      <c r="E78" s="131">
        <f t="shared" si="13"/>
        <v>0</v>
      </c>
      <c r="F78" s="144">
        <f t="shared" si="13"/>
        <v>0</v>
      </c>
      <c r="G78" s="144">
        <f t="shared" si="13"/>
        <v>0</v>
      </c>
      <c r="H78" s="120">
        <f t="shared" si="13"/>
        <v>0</v>
      </c>
      <c r="I78" s="144">
        <f t="shared" si="13"/>
        <v>0</v>
      </c>
      <c r="J78" s="144">
        <f t="shared" si="13"/>
        <v>0</v>
      </c>
      <c r="K78" s="121">
        <f t="shared" si="13"/>
        <v>0</v>
      </c>
      <c r="L78" s="131">
        <f t="shared" si="13"/>
        <v>0</v>
      </c>
      <c r="M78" s="144">
        <f t="shared" si="13"/>
        <v>0</v>
      </c>
      <c r="N78" s="144">
        <f t="shared" si="13"/>
        <v>0</v>
      </c>
      <c r="O78" s="144">
        <f t="shared" si="13"/>
        <v>0</v>
      </c>
      <c r="P78" s="144">
        <f t="shared" si="13"/>
        <v>0</v>
      </c>
      <c r="Q78" s="144">
        <f t="shared" si="13"/>
        <v>0</v>
      </c>
      <c r="R78" s="144">
        <f t="shared" si="13"/>
        <v>0</v>
      </c>
      <c r="S78" s="144">
        <f t="shared" si="13"/>
        <v>0</v>
      </c>
      <c r="T78" s="144">
        <f t="shared" si="13"/>
        <v>0</v>
      </c>
      <c r="U78" s="131">
        <f t="shared" si="13"/>
        <v>0</v>
      </c>
      <c r="V78" s="131">
        <f t="shared" si="13"/>
        <v>0</v>
      </c>
      <c r="W78" s="144">
        <f t="shared" si="13"/>
        <v>0</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0</v>
      </c>
      <c r="AJ78" s="144">
        <f t="shared" si="13"/>
        <v>0</v>
      </c>
      <c r="AK78" s="144">
        <f t="shared" si="13"/>
        <v>0</v>
      </c>
      <c r="AL78" s="146">
        <f>SUM(C78:AK78)</f>
        <v>0</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05" t="s">
        <v>305</v>
      </c>
      <c r="B80" s="506"/>
      <c r="C80" s="148">
        <f>SUM(C14,C24,C31,C40,C50,C57,C65,C71,C78)</f>
        <v>0</v>
      </c>
      <c r="D80" s="148">
        <f t="shared" ref="D80:AK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9">
        <f t="shared" si="14"/>
        <v>0</v>
      </c>
      <c r="AG80" s="148">
        <f t="shared" si="14"/>
        <v>0</v>
      </c>
      <c r="AH80" s="148">
        <f t="shared" si="14"/>
        <v>0</v>
      </c>
      <c r="AI80" s="148">
        <f t="shared" si="14"/>
        <v>0</v>
      </c>
      <c r="AJ80" s="148">
        <f t="shared" si="14"/>
        <v>0</v>
      </c>
      <c r="AK80" s="148">
        <f t="shared" si="14"/>
        <v>0</v>
      </c>
      <c r="AL80" s="150">
        <f>SUM(C80:AK80)</f>
        <v>0</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07" t="s">
        <v>306</v>
      </c>
      <c r="B82" s="508"/>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307</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308</v>
      </c>
      <c r="B85" s="254" t="s">
        <v>309</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310</v>
      </c>
      <c r="B86" s="254" t="s">
        <v>311</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312</v>
      </c>
      <c r="B87" s="254" t="s">
        <v>313</v>
      </c>
      <c r="C87" s="158"/>
      <c r="D87" s="111"/>
      <c r="E87" s="115"/>
      <c r="F87" s="124"/>
      <c r="G87" s="159"/>
      <c r="H87" s="111"/>
      <c r="I87" s="159"/>
      <c r="J87" s="159"/>
      <c r="K87" s="111"/>
      <c r="L87" s="111"/>
      <c r="M87" s="111"/>
      <c r="N87" s="111"/>
      <c r="O87" s="111"/>
      <c r="P87" s="111"/>
      <c r="Q87" s="111"/>
      <c r="R87" s="111"/>
      <c r="S87" s="111"/>
      <c r="T87" s="111"/>
      <c r="U87" s="125"/>
      <c r="V87" s="124"/>
      <c r="W87" s="124"/>
      <c r="X87" s="124"/>
      <c r="Y87" s="124"/>
      <c r="Z87" s="124"/>
      <c r="AA87" s="124"/>
      <c r="AB87" s="124"/>
      <c r="AC87" s="124"/>
      <c r="AD87" s="124"/>
      <c r="AE87" s="121"/>
      <c r="AF87" s="111"/>
      <c r="AG87" s="111"/>
      <c r="AH87" s="111"/>
      <c r="AI87" s="111"/>
      <c r="AJ87" s="124"/>
      <c r="AK87" s="124"/>
      <c r="AL87" s="113">
        <f t="shared" si="15"/>
        <v>0</v>
      </c>
      <c r="AM87" s="104"/>
    </row>
    <row r="88" spans="1:39" ht="14.45" customHeight="1" x14ac:dyDescent="0.2">
      <c r="A88" s="155" t="s">
        <v>314</v>
      </c>
      <c r="B88" s="254" t="s">
        <v>315</v>
      </c>
      <c r="C88" s="124"/>
      <c r="D88" s="120"/>
      <c r="E88" s="124"/>
      <c r="F88" s="124"/>
      <c r="G88" s="124"/>
      <c r="H88" s="120"/>
      <c r="I88" s="124"/>
      <c r="J88" s="124"/>
      <c r="K88" s="121"/>
      <c r="L88" s="111"/>
      <c r="M88" s="111"/>
      <c r="N88" s="111"/>
      <c r="O88" s="111"/>
      <c r="P88" s="111"/>
      <c r="Q88" s="111"/>
      <c r="R88" s="111"/>
      <c r="S88" s="111"/>
      <c r="T88" s="111"/>
      <c r="U88" s="125"/>
      <c r="V88" s="124"/>
      <c r="W88" s="124"/>
      <c r="X88" s="124"/>
      <c r="Y88" s="124"/>
      <c r="Z88" s="124"/>
      <c r="AA88" s="124"/>
      <c r="AB88" s="124"/>
      <c r="AC88" s="124"/>
      <c r="AD88" s="124"/>
      <c r="AE88" s="121"/>
      <c r="AF88" s="111"/>
      <c r="AG88" s="111"/>
      <c r="AH88" s="111"/>
      <c r="AI88" s="111"/>
      <c r="AJ88" s="124"/>
      <c r="AK88" s="124"/>
      <c r="AL88" s="113">
        <f t="shared" si="15"/>
        <v>0</v>
      </c>
      <c r="AM88" s="104"/>
    </row>
    <row r="89" spans="1:39" ht="14.45" customHeight="1" x14ac:dyDescent="0.2">
      <c r="A89" s="155" t="s">
        <v>316</v>
      </c>
      <c r="B89" s="254" t="s">
        <v>317</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318</v>
      </c>
      <c r="B90" s="254" t="s">
        <v>319</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320</v>
      </c>
      <c r="B91" s="254" t="s">
        <v>321</v>
      </c>
      <c r="C91" s="124"/>
      <c r="D91" s="120"/>
      <c r="E91" s="124"/>
      <c r="F91" s="124"/>
      <c r="G91" s="124"/>
      <c r="H91" s="120"/>
      <c r="I91" s="124"/>
      <c r="J91" s="124"/>
      <c r="K91" s="121"/>
      <c r="L91" s="111"/>
      <c r="M91" s="111"/>
      <c r="N91" s="111"/>
      <c r="O91" s="111"/>
      <c r="P91" s="111"/>
      <c r="Q91" s="111"/>
      <c r="R91" s="111"/>
      <c r="S91" s="111"/>
      <c r="T91" s="111"/>
      <c r="U91" s="125"/>
      <c r="V91" s="124"/>
      <c r="W91" s="124"/>
      <c r="X91" s="124"/>
      <c r="Y91" s="124"/>
      <c r="Z91" s="124"/>
      <c r="AA91" s="124"/>
      <c r="AB91" s="124"/>
      <c r="AC91" s="124"/>
      <c r="AD91" s="124"/>
      <c r="AE91" s="121"/>
      <c r="AF91" s="111"/>
      <c r="AG91" s="111"/>
      <c r="AH91" s="111"/>
      <c r="AI91" s="111"/>
      <c r="AJ91" s="124"/>
      <c r="AK91" s="124"/>
      <c r="AL91" s="113">
        <f t="shared" si="15"/>
        <v>0</v>
      </c>
      <c r="AM91" s="104"/>
    </row>
    <row r="92" spans="1:39" ht="14.45" customHeight="1" x14ac:dyDescent="0.2">
      <c r="A92" s="155" t="s">
        <v>322</v>
      </c>
      <c r="B92" s="254" t="s">
        <v>323</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324</v>
      </c>
      <c r="B93" s="254" t="s">
        <v>325</v>
      </c>
      <c r="C93" s="124"/>
      <c r="D93" s="120"/>
      <c r="E93" s="124"/>
      <c r="F93" s="124"/>
      <c r="G93" s="124"/>
      <c r="H93" s="120"/>
      <c r="I93" s="124"/>
      <c r="J93" s="124"/>
      <c r="K93" s="121"/>
      <c r="L93" s="111"/>
      <c r="M93" s="111"/>
      <c r="N93" s="111"/>
      <c r="O93" s="111"/>
      <c r="P93" s="111"/>
      <c r="Q93" s="111"/>
      <c r="R93" s="111"/>
      <c r="S93" s="111"/>
      <c r="T93" s="111"/>
      <c r="U93" s="125"/>
      <c r="V93" s="124"/>
      <c r="W93" s="124"/>
      <c r="X93" s="124"/>
      <c r="Y93" s="124"/>
      <c r="Z93" s="124"/>
      <c r="AA93" s="124"/>
      <c r="AB93" s="124"/>
      <c r="AC93" s="124"/>
      <c r="AD93" s="124"/>
      <c r="AE93" s="121"/>
      <c r="AF93" s="111"/>
      <c r="AG93" s="111"/>
      <c r="AH93" s="111"/>
      <c r="AI93" s="111"/>
      <c r="AJ93" s="124"/>
      <c r="AK93" s="124"/>
      <c r="AL93" s="113">
        <f t="shared" si="15"/>
        <v>0</v>
      </c>
      <c r="AM93" s="104"/>
    </row>
    <row r="94" spans="1:39" ht="14.45" customHeight="1" x14ac:dyDescent="0.2">
      <c r="A94" s="155" t="s">
        <v>326</v>
      </c>
      <c r="B94" s="254" t="s">
        <v>327</v>
      </c>
      <c r="C94" s="124"/>
      <c r="D94" s="120"/>
      <c r="E94" s="124"/>
      <c r="F94" s="124"/>
      <c r="G94" s="124"/>
      <c r="H94" s="120"/>
      <c r="I94" s="124"/>
      <c r="J94" s="124"/>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0</v>
      </c>
      <c r="AM94" s="104"/>
    </row>
    <row r="95" spans="1:39" ht="14.45" customHeight="1" x14ac:dyDescent="0.2">
      <c r="A95" s="155" t="s">
        <v>328</v>
      </c>
      <c r="B95" s="254" t="s">
        <v>329</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c r="AG95" s="121"/>
      <c r="AH95" s="399"/>
      <c r="AI95" s="111"/>
      <c r="AJ95" s="125"/>
      <c r="AK95" s="124"/>
      <c r="AL95" s="113">
        <f t="shared" si="15"/>
        <v>0</v>
      </c>
      <c r="AM95" s="104"/>
    </row>
    <row r="96" spans="1:39" ht="14.45" customHeight="1" x14ac:dyDescent="0.2">
      <c r="A96" s="155" t="s">
        <v>330</v>
      </c>
      <c r="B96" s="254" t="s">
        <v>331</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9"/>
      <c r="AI96" s="111"/>
      <c r="AJ96" s="125"/>
      <c r="AK96" s="124"/>
      <c r="AL96" s="113">
        <f t="shared" si="15"/>
        <v>0</v>
      </c>
      <c r="AM96" s="104"/>
    </row>
    <row r="97" spans="1:39" ht="14.45" customHeight="1" x14ac:dyDescent="0.2">
      <c r="A97" s="155" t="s">
        <v>332</v>
      </c>
      <c r="B97" s="254" t="s">
        <v>333</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9"/>
      <c r="AI97" s="111"/>
      <c r="AJ97" s="125"/>
      <c r="AK97" s="124"/>
      <c r="AL97" s="113">
        <f t="shared" si="15"/>
        <v>0</v>
      </c>
      <c r="AM97" s="104"/>
    </row>
    <row r="98" spans="1:39" ht="14.45" customHeight="1" x14ac:dyDescent="0.2">
      <c r="A98" s="155" t="s">
        <v>334</v>
      </c>
      <c r="B98" s="254" t="s">
        <v>335</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9"/>
      <c r="AI98" s="111"/>
      <c r="AJ98" s="125"/>
      <c r="AK98" s="124"/>
      <c r="AL98" s="113">
        <f t="shared" si="15"/>
        <v>0</v>
      </c>
      <c r="AM98" s="104"/>
    </row>
    <row r="99" spans="1:39" ht="14.45" customHeight="1" x14ac:dyDescent="0.2">
      <c r="A99" s="155" t="s">
        <v>336</v>
      </c>
      <c r="B99" s="254" t="s">
        <v>337</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c r="AG99" s="121"/>
      <c r="AH99" s="399"/>
      <c r="AI99" s="111"/>
      <c r="AJ99" s="125"/>
      <c r="AK99" s="124"/>
      <c r="AL99" s="113">
        <f t="shared" si="15"/>
        <v>0</v>
      </c>
      <c r="AM99" s="104"/>
    </row>
    <row r="100" spans="1:39" ht="14.45" customHeight="1" x14ac:dyDescent="0.2">
      <c r="A100" s="155" t="s">
        <v>338</v>
      </c>
      <c r="B100" s="254" t="s">
        <v>339</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9"/>
      <c r="AI100" s="111"/>
      <c r="AJ100" s="125"/>
      <c r="AK100" s="124"/>
      <c r="AL100" s="113">
        <f t="shared" si="15"/>
        <v>0</v>
      </c>
      <c r="AM100" s="104"/>
    </row>
    <row r="101" spans="1:39" ht="14.45" customHeight="1" x14ac:dyDescent="0.2">
      <c r="A101" s="162" t="s">
        <v>340</v>
      </c>
      <c r="B101" s="254" t="s">
        <v>341</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c r="AG101" s="121"/>
      <c r="AH101" s="399"/>
      <c r="AI101" s="111"/>
      <c r="AJ101" s="125"/>
      <c r="AK101" s="124"/>
      <c r="AL101" s="113">
        <f t="shared" si="15"/>
        <v>0</v>
      </c>
      <c r="AM101" s="104"/>
    </row>
    <row r="102" spans="1:39" ht="14.45" customHeight="1" x14ac:dyDescent="0.2">
      <c r="A102" s="162" t="s">
        <v>342</v>
      </c>
      <c r="B102" s="254" t="s">
        <v>343</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c r="AG102" s="121"/>
      <c r="AH102" s="399"/>
      <c r="AI102" s="111"/>
      <c r="AJ102" s="125"/>
      <c r="AK102" s="124"/>
      <c r="AL102" s="113">
        <f t="shared" si="15"/>
        <v>0</v>
      </c>
      <c r="AM102" s="104"/>
    </row>
    <row r="103" spans="1:39" ht="14.45" customHeight="1" x14ac:dyDescent="0.2">
      <c r="A103" s="162" t="s">
        <v>344</v>
      </c>
      <c r="B103" s="254" t="s">
        <v>345</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400"/>
      <c r="AI103" s="111"/>
      <c r="AJ103" s="125"/>
      <c r="AK103" s="124"/>
      <c r="AL103" s="113">
        <f t="shared" si="15"/>
        <v>0</v>
      </c>
      <c r="AM103" s="104"/>
    </row>
    <row r="104" spans="1:39" ht="14.45" customHeight="1" x14ac:dyDescent="0.2">
      <c r="A104" s="162" t="s">
        <v>346</v>
      </c>
      <c r="B104" s="254" t="s">
        <v>347</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400"/>
      <c r="AI104" s="111"/>
      <c r="AJ104" s="125"/>
      <c r="AK104" s="124"/>
      <c r="AL104" s="113">
        <f t="shared" si="15"/>
        <v>0</v>
      </c>
      <c r="AM104" s="104"/>
    </row>
    <row r="105" spans="1:39" ht="14.45" customHeight="1" x14ac:dyDescent="0.2">
      <c r="A105" s="162" t="s">
        <v>348</v>
      </c>
      <c r="B105" s="254" t="s">
        <v>349</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9"/>
      <c r="AI105" s="111"/>
      <c r="AJ105" s="125"/>
      <c r="AK105" s="124"/>
      <c r="AL105" s="113">
        <f t="shared" si="15"/>
        <v>0</v>
      </c>
      <c r="AM105" s="104"/>
    </row>
    <row r="106" spans="1:39" ht="15.75" x14ac:dyDescent="0.2">
      <c r="A106" s="509" t="s">
        <v>350</v>
      </c>
      <c r="B106" s="510"/>
      <c r="C106" s="131">
        <f>SUM(C85:C105)</f>
        <v>0</v>
      </c>
      <c r="D106" s="133">
        <f t="shared" ref="D106:AK106" si="16">SUM(D85:D105)</f>
        <v>0</v>
      </c>
      <c r="E106" s="131">
        <f t="shared" si="16"/>
        <v>0</v>
      </c>
      <c r="F106" s="131">
        <f t="shared" si="16"/>
        <v>0</v>
      </c>
      <c r="G106" s="131">
        <f t="shared" si="16"/>
        <v>0</v>
      </c>
      <c r="H106" s="133">
        <f t="shared" si="16"/>
        <v>0</v>
      </c>
      <c r="I106" s="131">
        <f t="shared" si="16"/>
        <v>0</v>
      </c>
      <c r="J106" s="131">
        <f t="shared" si="16"/>
        <v>0</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0</v>
      </c>
      <c r="U106" s="135">
        <f t="shared" si="16"/>
        <v>0</v>
      </c>
      <c r="V106" s="131">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0</v>
      </c>
      <c r="AG106" s="134">
        <f t="shared" si="16"/>
        <v>0</v>
      </c>
      <c r="AH106" s="401">
        <f t="shared" si="16"/>
        <v>0</v>
      </c>
      <c r="AI106" s="163">
        <f t="shared" si="16"/>
        <v>0</v>
      </c>
      <c r="AJ106" s="131">
        <f t="shared" si="16"/>
        <v>0</v>
      </c>
      <c r="AK106" s="131">
        <f t="shared" si="16"/>
        <v>0</v>
      </c>
      <c r="AL106" s="113">
        <f t="shared" si="15"/>
        <v>0</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01" t="s">
        <v>351</v>
      </c>
      <c r="B108" s="502"/>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352</v>
      </c>
      <c r="B109" s="254" t="s">
        <v>353</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9"/>
      <c r="AI109" s="111"/>
      <c r="AJ109" s="124"/>
      <c r="AK109" s="124"/>
      <c r="AL109" s="113">
        <f t="shared" ref="AL109:AL127" si="17">SUM(C109:AK109)</f>
        <v>0</v>
      </c>
      <c r="AM109" s="104"/>
    </row>
    <row r="110" spans="1:39" ht="14.45" customHeight="1" x14ac:dyDescent="0.2">
      <c r="A110" s="155" t="s">
        <v>354</v>
      </c>
      <c r="B110" s="254" t="s">
        <v>355</v>
      </c>
      <c r="C110" s="161"/>
      <c r="D110" s="124"/>
      <c r="E110" s="124"/>
      <c r="F110" s="124"/>
      <c r="G110" s="124"/>
      <c r="H110" s="111"/>
      <c r="I110" s="124"/>
      <c r="J110" s="124"/>
      <c r="K110" s="111"/>
      <c r="L110" s="111"/>
      <c r="M110" s="111"/>
      <c r="N110" s="111"/>
      <c r="O110" s="111"/>
      <c r="P110" s="111"/>
      <c r="Q110" s="111"/>
      <c r="R110" s="111"/>
      <c r="S110" s="111"/>
      <c r="T110" s="111"/>
      <c r="U110" s="111"/>
      <c r="V110" s="124"/>
      <c r="W110" s="124"/>
      <c r="X110" s="124"/>
      <c r="Y110" s="124"/>
      <c r="Z110" s="124"/>
      <c r="AA110" s="124"/>
      <c r="AB110" s="124"/>
      <c r="AC110" s="124"/>
      <c r="AD110" s="124"/>
      <c r="AE110" s="111"/>
      <c r="AF110" s="111"/>
      <c r="AG110" s="111"/>
      <c r="AH110" s="399"/>
      <c r="AI110" s="111"/>
      <c r="AJ110" s="124"/>
      <c r="AK110" s="124"/>
      <c r="AL110" s="113">
        <f t="shared" si="17"/>
        <v>0</v>
      </c>
      <c r="AM110" s="104"/>
    </row>
    <row r="111" spans="1:39" ht="14.45" customHeight="1" x14ac:dyDescent="0.2">
      <c r="A111" s="155" t="s">
        <v>356</v>
      </c>
      <c r="B111" s="254" t="s">
        <v>357</v>
      </c>
      <c r="C111" s="161"/>
      <c r="D111" s="124"/>
      <c r="E111" s="124"/>
      <c r="F111" s="124"/>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9"/>
      <c r="AI111" s="111"/>
      <c r="AJ111" s="124"/>
      <c r="AK111" s="124"/>
      <c r="AL111" s="113">
        <f t="shared" si="17"/>
        <v>0</v>
      </c>
      <c r="AM111" s="104"/>
    </row>
    <row r="112" spans="1:39" ht="14.45" customHeight="1" x14ac:dyDescent="0.2">
      <c r="A112" s="155" t="s">
        <v>358</v>
      </c>
      <c r="B112" s="254" t="s">
        <v>359</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9"/>
      <c r="AI112" s="111"/>
      <c r="AJ112" s="124"/>
      <c r="AK112" s="124"/>
      <c r="AL112" s="113">
        <f t="shared" si="17"/>
        <v>0</v>
      </c>
      <c r="AM112" s="104"/>
    </row>
    <row r="113" spans="1:39" ht="14.45" customHeight="1" x14ac:dyDescent="0.2">
      <c r="A113" s="155" t="s">
        <v>360</v>
      </c>
      <c r="B113" s="254" t="s">
        <v>361</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c r="AG113" s="121"/>
      <c r="AH113" s="399"/>
      <c r="AI113" s="111"/>
      <c r="AJ113" s="125"/>
      <c r="AK113" s="124"/>
      <c r="AL113" s="113">
        <f t="shared" si="17"/>
        <v>0</v>
      </c>
      <c r="AM113" s="104"/>
    </row>
    <row r="114" spans="1:39" ht="14.45" customHeight="1" x14ac:dyDescent="0.2">
      <c r="A114" s="162" t="s">
        <v>362</v>
      </c>
      <c r="B114" s="254" t="s">
        <v>363</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9"/>
      <c r="AI114" s="111"/>
      <c r="AJ114" s="125"/>
      <c r="AK114" s="124"/>
      <c r="AL114" s="113">
        <f t="shared" si="17"/>
        <v>0</v>
      </c>
      <c r="AM114" s="104"/>
    </row>
    <row r="115" spans="1:39" ht="14.45" customHeight="1" x14ac:dyDescent="0.2">
      <c r="A115" s="162" t="s">
        <v>364</v>
      </c>
      <c r="B115" s="254" t="s">
        <v>365</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9"/>
      <c r="AI115" s="111"/>
      <c r="AJ115" s="125"/>
      <c r="AK115" s="124"/>
      <c r="AL115" s="113">
        <f t="shared" si="17"/>
        <v>0</v>
      </c>
      <c r="AM115" s="104"/>
    </row>
    <row r="116" spans="1:39" ht="14.45" customHeight="1" x14ac:dyDescent="0.2">
      <c r="A116" s="162" t="s">
        <v>366</v>
      </c>
      <c r="B116" s="254" t="s">
        <v>367</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c r="AG116" s="121"/>
      <c r="AH116" s="400"/>
      <c r="AI116" s="111"/>
      <c r="AJ116" s="125"/>
      <c r="AK116" s="124"/>
      <c r="AL116" s="113">
        <f t="shared" si="17"/>
        <v>0</v>
      </c>
      <c r="AM116" s="104"/>
    </row>
    <row r="117" spans="1:39" ht="14.45" customHeight="1" x14ac:dyDescent="0.2">
      <c r="A117" s="162" t="s">
        <v>368</v>
      </c>
      <c r="B117" s="254" t="s">
        <v>369</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9"/>
      <c r="AI117" s="111"/>
      <c r="AJ117" s="125"/>
      <c r="AK117" s="124"/>
      <c r="AL117" s="113">
        <f t="shared" si="17"/>
        <v>0</v>
      </c>
      <c r="AM117" s="104"/>
    </row>
    <row r="118" spans="1:39" ht="14.45" customHeight="1" x14ac:dyDescent="0.2">
      <c r="A118" s="155" t="s">
        <v>370</v>
      </c>
      <c r="B118" s="254" t="s">
        <v>371</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c r="AG118" s="121"/>
      <c r="AH118" s="399"/>
      <c r="AI118" s="111"/>
      <c r="AJ118" s="125"/>
      <c r="AK118" s="124"/>
      <c r="AL118" s="113">
        <f t="shared" si="17"/>
        <v>0</v>
      </c>
      <c r="AM118" s="104"/>
    </row>
    <row r="119" spans="1:39" ht="14.45" customHeight="1" x14ac:dyDescent="0.2">
      <c r="A119" s="162" t="s">
        <v>372</v>
      </c>
      <c r="B119" s="254" t="s">
        <v>373</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374</v>
      </c>
      <c r="B120" s="254" t="s">
        <v>375</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376</v>
      </c>
      <c r="B121" s="254" t="s">
        <v>377</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378</v>
      </c>
      <c r="B122" s="254" t="s">
        <v>379</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c r="AG122" s="121"/>
      <c r="AH122" s="111"/>
      <c r="AI122" s="111"/>
      <c r="AJ122" s="125"/>
      <c r="AK122" s="124"/>
      <c r="AL122" s="113">
        <f t="shared" si="17"/>
        <v>0</v>
      </c>
      <c r="AM122" s="104"/>
    </row>
    <row r="123" spans="1:39" ht="14.45" customHeight="1" x14ac:dyDescent="0.2">
      <c r="A123" s="164" t="s">
        <v>380</v>
      </c>
      <c r="B123" s="254" t="s">
        <v>381</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382</v>
      </c>
      <c r="B124" s="254" t="s">
        <v>383</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c r="AG124" s="121"/>
      <c r="AH124" s="111"/>
      <c r="AI124" s="111"/>
      <c r="AJ124" s="125"/>
      <c r="AK124" s="124"/>
      <c r="AL124" s="113">
        <f t="shared" si="17"/>
        <v>0</v>
      </c>
      <c r="AM124" s="104"/>
    </row>
    <row r="125" spans="1:39" ht="14.45" customHeight="1" x14ac:dyDescent="0.2">
      <c r="A125" s="164" t="s">
        <v>384</v>
      </c>
      <c r="B125" s="254" t="s">
        <v>385</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386</v>
      </c>
      <c r="B126" s="254" t="s">
        <v>387</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c r="AG126" s="121"/>
      <c r="AH126" s="111"/>
      <c r="AI126" s="111"/>
      <c r="AJ126" s="125"/>
      <c r="AK126" s="124"/>
      <c r="AL126" s="113">
        <f>SUM(C126:AK126)</f>
        <v>0</v>
      </c>
      <c r="AM126" s="104"/>
    </row>
    <row r="127" spans="1:39" ht="15.75" x14ac:dyDescent="0.2">
      <c r="A127" s="165" t="s">
        <v>388</v>
      </c>
      <c r="B127" s="166"/>
      <c r="C127" s="161">
        <f>SUM(C109:C126)</f>
        <v>0</v>
      </c>
      <c r="D127" s="124">
        <f t="shared" ref="D127:AK127" si="18">SUM(D109:D126)</f>
        <v>0</v>
      </c>
      <c r="E127" s="124">
        <f t="shared" si="18"/>
        <v>0</v>
      </c>
      <c r="F127" s="124">
        <f t="shared" si="18"/>
        <v>0</v>
      </c>
      <c r="G127" s="124">
        <f t="shared" si="18"/>
        <v>0</v>
      </c>
      <c r="H127" s="111">
        <f t="shared" si="18"/>
        <v>0</v>
      </c>
      <c r="I127" s="124">
        <f t="shared" si="18"/>
        <v>0</v>
      </c>
      <c r="J127" s="124">
        <f t="shared" si="18"/>
        <v>0</v>
      </c>
      <c r="K127" s="111">
        <f t="shared" si="18"/>
        <v>0</v>
      </c>
      <c r="L127" s="111">
        <f t="shared" si="18"/>
        <v>0</v>
      </c>
      <c r="M127" s="358">
        <f t="shared" si="18"/>
        <v>0</v>
      </c>
      <c r="N127" s="358">
        <f t="shared" si="18"/>
        <v>0</v>
      </c>
      <c r="O127" s="358">
        <f t="shared" si="18"/>
        <v>0</v>
      </c>
      <c r="P127" s="358">
        <f t="shared" si="18"/>
        <v>0</v>
      </c>
      <c r="Q127" s="358">
        <f t="shared" si="18"/>
        <v>0</v>
      </c>
      <c r="R127" s="358">
        <f t="shared" si="18"/>
        <v>0</v>
      </c>
      <c r="S127" s="358">
        <f t="shared" si="18"/>
        <v>0</v>
      </c>
      <c r="T127" s="358">
        <f t="shared" si="18"/>
        <v>0</v>
      </c>
      <c r="U127" s="358">
        <f t="shared" si="18"/>
        <v>0</v>
      </c>
      <c r="V127" s="124">
        <f t="shared" si="18"/>
        <v>0</v>
      </c>
      <c r="W127" s="124">
        <f t="shared" si="18"/>
        <v>0</v>
      </c>
      <c r="X127" s="124">
        <f t="shared" si="18"/>
        <v>0</v>
      </c>
      <c r="Y127" s="124">
        <f t="shared" si="18"/>
        <v>0</v>
      </c>
      <c r="Z127" s="124">
        <f t="shared" si="18"/>
        <v>0</v>
      </c>
      <c r="AA127" s="124">
        <f t="shared" si="18"/>
        <v>0</v>
      </c>
      <c r="AB127" s="124">
        <f t="shared" si="18"/>
        <v>0</v>
      </c>
      <c r="AC127" s="124">
        <f t="shared" si="18"/>
        <v>0</v>
      </c>
      <c r="AD127" s="124">
        <f t="shared" si="18"/>
        <v>0</v>
      </c>
      <c r="AE127" s="111">
        <f t="shared" si="18"/>
        <v>0</v>
      </c>
      <c r="AF127" s="131">
        <f t="shared" si="18"/>
        <v>0</v>
      </c>
      <c r="AG127" s="134">
        <f t="shared" si="18"/>
        <v>0</v>
      </c>
      <c r="AH127" s="401">
        <f t="shared" si="18"/>
        <v>0</v>
      </c>
      <c r="AI127" s="163">
        <f t="shared" si="18"/>
        <v>0</v>
      </c>
      <c r="AJ127" s="131">
        <f t="shared" si="18"/>
        <v>0</v>
      </c>
      <c r="AK127" s="131">
        <f t="shared" si="18"/>
        <v>0</v>
      </c>
      <c r="AL127" s="113">
        <f t="shared" si="17"/>
        <v>0</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03" t="s">
        <v>389</v>
      </c>
      <c r="B129" s="504"/>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390</v>
      </c>
      <c r="B130" s="254" t="s">
        <v>391</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c r="AH130" s="121"/>
      <c r="AI130" s="111"/>
      <c r="AJ130" s="125"/>
      <c r="AK130" s="124"/>
      <c r="AL130" s="113">
        <f t="shared" ref="AL130:AL145" si="19">SUM(C130:AK130)</f>
        <v>0</v>
      </c>
      <c r="AM130" s="104"/>
    </row>
    <row r="131" spans="1:39" ht="14.45" customHeight="1" x14ac:dyDescent="0.2">
      <c r="A131" s="155" t="s">
        <v>392</v>
      </c>
      <c r="B131" s="254" t="s">
        <v>393</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c r="AH131" s="121"/>
      <c r="AI131" s="111"/>
      <c r="AJ131" s="125"/>
      <c r="AK131" s="124"/>
      <c r="AL131" s="113">
        <f t="shared" si="19"/>
        <v>0</v>
      </c>
      <c r="AM131" s="104"/>
    </row>
    <row r="132" spans="1:39" ht="14.45" customHeight="1" x14ac:dyDescent="0.2">
      <c r="A132" s="155" t="s">
        <v>394</v>
      </c>
      <c r="B132" s="254" t="s">
        <v>395</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396</v>
      </c>
      <c r="B133" s="254" t="s">
        <v>397</v>
      </c>
      <c r="C133" s="122"/>
      <c r="D133" s="122"/>
      <c r="E133" s="122"/>
      <c r="F133" s="122"/>
      <c r="G133" s="122"/>
      <c r="H133" s="122"/>
      <c r="I133" s="122"/>
      <c r="J133" s="122"/>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0</v>
      </c>
      <c r="AM133" s="104"/>
    </row>
    <row r="134" spans="1:39" ht="14.45" customHeight="1" x14ac:dyDescent="0.2">
      <c r="A134" s="155" t="s">
        <v>398</v>
      </c>
      <c r="B134" s="254" t="s">
        <v>399</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400</v>
      </c>
      <c r="B135" s="254" t="s">
        <v>401</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402</v>
      </c>
      <c r="B136" s="254" t="s">
        <v>403</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404</v>
      </c>
      <c r="B137" s="254" t="s">
        <v>405</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406</v>
      </c>
      <c r="B138" s="254" t="s">
        <v>407</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408</v>
      </c>
      <c r="B139" s="254" t="s">
        <v>409</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410</v>
      </c>
      <c r="B140" s="254" t="s">
        <v>411</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412</v>
      </c>
      <c r="B141" s="254" t="s">
        <v>413</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414</v>
      </c>
      <c r="B142" s="254" t="s">
        <v>415</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416</v>
      </c>
      <c r="B143" s="254" t="s">
        <v>417</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672</v>
      </c>
      <c r="B144" s="390" t="s">
        <v>698</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418</v>
      </c>
      <c r="B145" s="166"/>
      <c r="C145" s="132">
        <f t="shared" ref="C145:D145" si="20">SUM(C130:C144)</f>
        <v>0</v>
      </c>
      <c r="D145" s="132">
        <f t="shared" si="20"/>
        <v>0</v>
      </c>
      <c r="E145" s="132">
        <f>SUM(E130:E144)</f>
        <v>0</v>
      </c>
      <c r="F145" s="132">
        <f t="shared" ref="F145:AD145" si="21">SUM(F130:F144)</f>
        <v>0</v>
      </c>
      <c r="G145" s="132">
        <f t="shared" si="21"/>
        <v>0</v>
      </c>
      <c r="H145" s="132">
        <f t="shared" si="21"/>
        <v>0</v>
      </c>
      <c r="I145" s="132">
        <f t="shared" si="21"/>
        <v>0</v>
      </c>
      <c r="J145" s="132">
        <f t="shared" si="21"/>
        <v>0</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0</v>
      </c>
      <c r="AH145" s="131">
        <f>SUM(AH130:AH144)</f>
        <v>0</v>
      </c>
      <c r="AI145" s="134">
        <f>SUM(AI130:AI144)</f>
        <v>0</v>
      </c>
      <c r="AJ145" s="135">
        <f>SUM(AJ130:AJ144)</f>
        <v>0</v>
      </c>
      <c r="AK145" s="131">
        <f>SUM(AK130:AK144)</f>
        <v>0</v>
      </c>
      <c r="AL145" s="113">
        <f t="shared" si="19"/>
        <v>0</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01" t="s">
        <v>419</v>
      </c>
      <c r="B147" s="502"/>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420</v>
      </c>
      <c r="B148" s="254" t="s">
        <v>421</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422</v>
      </c>
      <c r="B149" s="254" t="s">
        <v>423</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424</v>
      </c>
      <c r="B150" s="254" t="s">
        <v>425</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426</v>
      </c>
      <c r="B151" s="254" t="s">
        <v>537</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427</v>
      </c>
      <c r="B152" s="254" t="s">
        <v>428</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429</v>
      </c>
      <c r="B153" s="254" t="s">
        <v>430</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431</v>
      </c>
      <c r="B154" s="254" t="s">
        <v>432</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433</v>
      </c>
      <c r="B155" s="254" t="s">
        <v>434</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c r="AG155" s="121"/>
      <c r="AH155" s="111"/>
      <c r="AI155" s="111"/>
      <c r="AJ155" s="125"/>
      <c r="AK155" s="124"/>
      <c r="AL155" s="113">
        <f>SUM(C155:AK155)</f>
        <v>0</v>
      </c>
      <c r="AM155" s="104"/>
    </row>
    <row r="156" spans="1:39" ht="15.75" x14ac:dyDescent="0.2">
      <c r="A156" s="165" t="s">
        <v>435</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0</v>
      </c>
      <c r="AG156" s="121">
        <f t="shared" si="24"/>
        <v>0</v>
      </c>
      <c r="AH156" s="111">
        <f t="shared" si="24"/>
        <v>0</v>
      </c>
      <c r="AI156" s="111">
        <f t="shared" si="24"/>
        <v>0</v>
      </c>
      <c r="AJ156" s="125">
        <f t="shared" si="24"/>
        <v>0</v>
      </c>
      <c r="AK156" s="124">
        <f t="shared" si="24"/>
        <v>0</v>
      </c>
      <c r="AL156" s="113">
        <f>SUM(C156:AK156)</f>
        <v>0</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436</v>
      </c>
      <c r="B158" s="170"/>
      <c r="C158" s="148">
        <f>SUM(C106,C127,C145,C156)</f>
        <v>0</v>
      </c>
      <c r="D158" s="148">
        <f t="shared" ref="D158:AJ158" si="25">SUM(D106,D127,D145,D156)</f>
        <v>0</v>
      </c>
      <c r="E158" s="148">
        <f t="shared" si="25"/>
        <v>0</v>
      </c>
      <c r="F158" s="148">
        <f t="shared" si="25"/>
        <v>0</v>
      </c>
      <c r="G158" s="148">
        <f t="shared" si="25"/>
        <v>0</v>
      </c>
      <c r="H158" s="148">
        <f t="shared" si="25"/>
        <v>0</v>
      </c>
      <c r="I158" s="148">
        <f t="shared" si="25"/>
        <v>0</v>
      </c>
      <c r="J158" s="148">
        <f t="shared" si="25"/>
        <v>0</v>
      </c>
      <c r="K158" s="148">
        <f t="shared" si="25"/>
        <v>0</v>
      </c>
      <c r="L158" s="148">
        <f t="shared" si="25"/>
        <v>0</v>
      </c>
      <c r="M158" s="148">
        <f t="shared" si="25"/>
        <v>0</v>
      </c>
      <c r="N158" s="148">
        <f t="shared" si="25"/>
        <v>0</v>
      </c>
      <c r="O158" s="148">
        <f t="shared" si="25"/>
        <v>0</v>
      </c>
      <c r="P158" s="148">
        <f t="shared" si="25"/>
        <v>0</v>
      </c>
      <c r="Q158" s="148">
        <f t="shared" si="25"/>
        <v>0</v>
      </c>
      <c r="R158" s="148">
        <f t="shared" si="25"/>
        <v>0</v>
      </c>
      <c r="S158" s="148">
        <f t="shared" si="25"/>
        <v>0</v>
      </c>
      <c r="T158" s="148">
        <f t="shared" si="25"/>
        <v>0</v>
      </c>
      <c r="U158" s="148">
        <f t="shared" si="25"/>
        <v>0</v>
      </c>
      <c r="V158" s="148">
        <f t="shared" si="25"/>
        <v>0</v>
      </c>
      <c r="W158" s="148">
        <f t="shared" si="25"/>
        <v>0</v>
      </c>
      <c r="X158" s="148">
        <f t="shared" si="25"/>
        <v>0</v>
      </c>
      <c r="Y158" s="148">
        <f t="shared" si="25"/>
        <v>0</v>
      </c>
      <c r="Z158" s="148">
        <f t="shared" si="25"/>
        <v>0</v>
      </c>
      <c r="AA158" s="148">
        <f t="shared" si="25"/>
        <v>0</v>
      </c>
      <c r="AB158" s="148">
        <f t="shared" si="25"/>
        <v>0</v>
      </c>
      <c r="AC158" s="148">
        <f t="shared" si="25"/>
        <v>0</v>
      </c>
      <c r="AD158" s="148">
        <f t="shared" si="25"/>
        <v>0</v>
      </c>
      <c r="AE158" s="171">
        <f t="shared" si="25"/>
        <v>0</v>
      </c>
      <c r="AF158" s="148">
        <f t="shared" si="25"/>
        <v>0</v>
      </c>
      <c r="AG158" s="148">
        <f t="shared" si="25"/>
        <v>0</v>
      </c>
      <c r="AH158" s="148">
        <f t="shared" si="25"/>
        <v>0</v>
      </c>
      <c r="AI158" s="171">
        <f t="shared" si="25"/>
        <v>0</v>
      </c>
      <c r="AJ158" s="172">
        <f t="shared" si="25"/>
        <v>0</v>
      </c>
      <c r="AK158" s="148">
        <f>SUM(AK106,AK127,AK145,AK156)</f>
        <v>0</v>
      </c>
      <c r="AL158" s="150">
        <f>SUM(C158:AK158)</f>
        <v>0</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437</v>
      </c>
      <c r="B160" s="170"/>
      <c r="C160" s="148">
        <f>SUM(C80,C158)</f>
        <v>0</v>
      </c>
      <c r="D160" s="148">
        <f t="shared" ref="D160:AK160" si="26">SUM(D80,D158)</f>
        <v>0</v>
      </c>
      <c r="E160" s="148">
        <f t="shared" si="26"/>
        <v>0</v>
      </c>
      <c r="F160" s="148">
        <f t="shared" si="26"/>
        <v>0</v>
      </c>
      <c r="G160" s="148">
        <f t="shared" si="26"/>
        <v>0</v>
      </c>
      <c r="H160" s="148">
        <f t="shared" si="26"/>
        <v>0</v>
      </c>
      <c r="I160" s="148">
        <f t="shared" si="26"/>
        <v>0</v>
      </c>
      <c r="J160" s="148">
        <f t="shared" si="26"/>
        <v>0</v>
      </c>
      <c r="K160" s="148">
        <f t="shared" si="26"/>
        <v>0</v>
      </c>
      <c r="L160" s="148">
        <f t="shared" si="26"/>
        <v>0</v>
      </c>
      <c r="M160" s="148">
        <f t="shared" si="26"/>
        <v>0</v>
      </c>
      <c r="N160" s="148">
        <f t="shared" si="26"/>
        <v>0</v>
      </c>
      <c r="O160" s="148">
        <f t="shared" si="26"/>
        <v>0</v>
      </c>
      <c r="P160" s="148">
        <f t="shared" si="26"/>
        <v>0</v>
      </c>
      <c r="Q160" s="148">
        <f t="shared" si="26"/>
        <v>0</v>
      </c>
      <c r="R160" s="148">
        <f t="shared" si="26"/>
        <v>0</v>
      </c>
      <c r="S160" s="148">
        <f t="shared" si="26"/>
        <v>0</v>
      </c>
      <c r="T160" s="148">
        <f t="shared" si="26"/>
        <v>0</v>
      </c>
      <c r="U160" s="148">
        <f t="shared" si="26"/>
        <v>0</v>
      </c>
      <c r="V160" s="148">
        <f t="shared" si="26"/>
        <v>0</v>
      </c>
      <c r="W160" s="148">
        <f t="shared" si="26"/>
        <v>0</v>
      </c>
      <c r="X160" s="148">
        <f t="shared" si="26"/>
        <v>0</v>
      </c>
      <c r="Y160" s="148">
        <f t="shared" si="26"/>
        <v>0</v>
      </c>
      <c r="Z160" s="148">
        <f t="shared" si="26"/>
        <v>0</v>
      </c>
      <c r="AA160" s="148">
        <f t="shared" si="26"/>
        <v>0</v>
      </c>
      <c r="AB160" s="148">
        <f t="shared" si="26"/>
        <v>0</v>
      </c>
      <c r="AC160" s="148">
        <f t="shared" si="26"/>
        <v>0</v>
      </c>
      <c r="AD160" s="148">
        <f t="shared" si="26"/>
        <v>0</v>
      </c>
      <c r="AE160" s="148">
        <f t="shared" si="26"/>
        <v>0</v>
      </c>
      <c r="AF160" s="148">
        <f t="shared" si="26"/>
        <v>0</v>
      </c>
      <c r="AG160" s="148">
        <f t="shared" si="26"/>
        <v>0</v>
      </c>
      <c r="AH160" s="148">
        <f t="shared" si="26"/>
        <v>0</v>
      </c>
      <c r="AI160" s="148">
        <f t="shared" si="26"/>
        <v>0</v>
      </c>
      <c r="AJ160" s="148">
        <f t="shared" si="26"/>
        <v>0</v>
      </c>
      <c r="AK160" s="148">
        <f t="shared" si="26"/>
        <v>0</v>
      </c>
      <c r="AL160" s="150">
        <f>SUM(C160:AK160)</f>
        <v>0</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438</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439</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108:B108"/>
    <mergeCell ref="A129:B129"/>
    <mergeCell ref="A147:B147"/>
    <mergeCell ref="A65:B65"/>
    <mergeCell ref="A71:B71"/>
    <mergeCell ref="A78:B78"/>
    <mergeCell ref="A80:B80"/>
    <mergeCell ref="A82:B82"/>
    <mergeCell ref="A106:B106"/>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sheetView>
  </sheetViews>
  <sheetFormatPr defaultRowHeight="14.25" x14ac:dyDescent="0.2"/>
  <cols>
    <col min="1" max="1" width="12.42578125" style="92" customWidth="1"/>
    <col min="2" max="2" width="97.42578125" style="92" bestFit="1" customWidth="1"/>
    <col min="3"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aaaa (xxxx): 2020 periode 1, baten</v>
      </c>
      <c r="B1" s="88"/>
      <c r="C1" s="89" t="s">
        <v>440</v>
      </c>
      <c r="D1" s="89" t="s">
        <v>441</v>
      </c>
      <c r="E1" s="89" t="s">
        <v>121</v>
      </c>
      <c r="F1" s="89" t="s">
        <v>122</v>
      </c>
      <c r="G1" s="89" t="s">
        <v>123</v>
      </c>
      <c r="H1" s="89" t="s">
        <v>442</v>
      </c>
      <c r="I1" s="89" t="s">
        <v>443</v>
      </c>
      <c r="J1" s="89" t="s">
        <v>444</v>
      </c>
      <c r="K1" s="89" t="s">
        <v>445</v>
      </c>
      <c r="L1" s="89" t="s">
        <v>126</v>
      </c>
      <c r="M1" s="89" t="s">
        <v>446</v>
      </c>
      <c r="N1" s="89" t="s">
        <v>129</v>
      </c>
      <c r="O1" s="89" t="s">
        <v>130</v>
      </c>
      <c r="P1" s="89" t="s">
        <v>131</v>
      </c>
      <c r="Q1" s="89" t="s">
        <v>132</v>
      </c>
      <c r="R1" s="89" t="s">
        <v>133</v>
      </c>
      <c r="S1" s="89" t="s">
        <v>134</v>
      </c>
      <c r="T1" s="89" t="s">
        <v>135</v>
      </c>
      <c r="U1" s="89" t="s">
        <v>136</v>
      </c>
      <c r="V1" s="89" t="s">
        <v>137</v>
      </c>
      <c r="W1" s="89" t="s">
        <v>138</v>
      </c>
      <c r="X1" s="89" t="s">
        <v>139</v>
      </c>
      <c r="Y1" s="89" t="s">
        <v>140</v>
      </c>
      <c r="Z1" s="89" t="s">
        <v>141</v>
      </c>
      <c r="AA1" s="89" t="s">
        <v>142</v>
      </c>
      <c r="AB1" s="89" t="s">
        <v>143</v>
      </c>
      <c r="AC1" s="89" t="s">
        <v>144</v>
      </c>
      <c r="AD1" s="89" t="s">
        <v>145</v>
      </c>
      <c r="AE1" s="89" t="s">
        <v>146</v>
      </c>
      <c r="AF1" s="89" t="s">
        <v>147</v>
      </c>
      <c r="AG1" s="89" t="s">
        <v>268</v>
      </c>
      <c r="AH1" s="89" t="s">
        <v>148</v>
      </c>
      <c r="AI1" s="89" t="s">
        <v>149</v>
      </c>
      <c r="AJ1" s="89" t="s">
        <v>150</v>
      </c>
      <c r="AK1" s="89" t="s">
        <v>151</v>
      </c>
      <c r="AL1" s="89" t="s">
        <v>152</v>
      </c>
      <c r="AM1" s="89" t="s">
        <v>153</v>
      </c>
      <c r="AN1" s="90"/>
      <c r="AO1" s="91"/>
    </row>
    <row r="2" spans="1:41" ht="168" customHeight="1" thickBot="1" x14ac:dyDescent="0.3">
      <c r="A2" s="93" t="s">
        <v>154</v>
      </c>
      <c r="B2" s="94" t="s">
        <v>155</v>
      </c>
      <c r="C2" s="315" t="s">
        <v>447</v>
      </c>
      <c r="D2" s="95" t="s">
        <v>448</v>
      </c>
      <c r="E2" s="95" t="s">
        <v>158</v>
      </c>
      <c r="F2" s="95" t="s">
        <v>159</v>
      </c>
      <c r="G2" s="95" t="s">
        <v>160</v>
      </c>
      <c r="H2" s="95" t="s">
        <v>449</v>
      </c>
      <c r="I2" s="95" t="s">
        <v>450</v>
      </c>
      <c r="J2" s="95" t="s">
        <v>451</v>
      </c>
      <c r="K2" s="95" t="s">
        <v>452</v>
      </c>
      <c r="L2" s="95" t="s">
        <v>163</v>
      </c>
      <c r="M2" s="95" t="s">
        <v>453</v>
      </c>
      <c r="N2" s="95" t="s">
        <v>166</v>
      </c>
      <c r="O2" s="95" t="s">
        <v>167</v>
      </c>
      <c r="P2" s="95" t="s">
        <v>168</v>
      </c>
      <c r="Q2" s="95" t="s">
        <v>169</v>
      </c>
      <c r="R2" s="95" t="s">
        <v>170</v>
      </c>
      <c r="S2" s="95" t="s">
        <v>171</v>
      </c>
      <c r="T2" s="95" t="s">
        <v>172</v>
      </c>
      <c r="U2" s="95" t="s">
        <v>173</v>
      </c>
      <c r="V2" s="95" t="s">
        <v>174</v>
      </c>
      <c r="W2" s="95" t="s">
        <v>175</v>
      </c>
      <c r="X2" s="95" t="s">
        <v>176</v>
      </c>
      <c r="Y2" s="95" t="s">
        <v>177</v>
      </c>
      <c r="Z2" s="95" t="s">
        <v>178</v>
      </c>
      <c r="AA2" s="95" t="s">
        <v>179</v>
      </c>
      <c r="AB2" s="95" t="s">
        <v>180</v>
      </c>
      <c r="AC2" s="95" t="s">
        <v>181</v>
      </c>
      <c r="AD2" s="96" t="s">
        <v>182</v>
      </c>
      <c r="AE2" s="95" t="s">
        <v>183</v>
      </c>
      <c r="AF2" s="95" t="s">
        <v>184</v>
      </c>
      <c r="AG2" s="95" t="s">
        <v>454</v>
      </c>
      <c r="AH2" s="96" t="s">
        <v>185</v>
      </c>
      <c r="AI2" s="95" t="s">
        <v>186</v>
      </c>
      <c r="AJ2" s="95" t="s">
        <v>187</v>
      </c>
      <c r="AK2" s="95" t="s">
        <v>188</v>
      </c>
      <c r="AL2" s="95" t="s">
        <v>189</v>
      </c>
      <c r="AM2" s="95" t="s">
        <v>190</v>
      </c>
      <c r="AN2" s="97" t="s">
        <v>191</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192</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193</v>
      </c>
      <c r="B5" s="182" t="s">
        <v>194</v>
      </c>
      <c r="C5" s="111"/>
      <c r="D5" s="111"/>
      <c r="E5" s="111"/>
      <c r="F5" s="111"/>
      <c r="G5" s="111"/>
      <c r="H5" s="111"/>
      <c r="I5" s="111"/>
      <c r="J5" s="111"/>
      <c r="K5" s="111"/>
      <c r="L5" s="111"/>
      <c r="M5" s="125"/>
      <c r="N5" s="177"/>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0</v>
      </c>
    </row>
    <row r="6" spans="1:41" ht="14.45" customHeight="1" x14ac:dyDescent="0.2">
      <c r="A6" s="110" t="s">
        <v>195</v>
      </c>
      <c r="B6" s="182" t="s">
        <v>196</v>
      </c>
      <c r="C6" s="122"/>
      <c r="D6" s="124"/>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0</v>
      </c>
    </row>
    <row r="7" spans="1:41" ht="14.45" customHeight="1" x14ac:dyDescent="0.2">
      <c r="A7" s="110" t="s">
        <v>197</v>
      </c>
      <c r="B7" s="182" t="s">
        <v>198</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c r="AG7" s="124"/>
      <c r="AH7" s="124"/>
      <c r="AI7" s="125"/>
      <c r="AJ7" s="124"/>
      <c r="AK7" s="121"/>
      <c r="AL7" s="124"/>
      <c r="AM7" s="124"/>
      <c r="AN7" s="178">
        <f t="shared" si="0"/>
        <v>0</v>
      </c>
    </row>
    <row r="8" spans="1:41" x14ac:dyDescent="0.2">
      <c r="A8" s="110" t="s">
        <v>199</v>
      </c>
      <c r="B8" s="182" t="s">
        <v>200</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c r="AH8" s="124"/>
      <c r="AI8" s="125"/>
      <c r="AJ8" s="119"/>
      <c r="AK8" s="121"/>
      <c r="AL8" s="125"/>
      <c r="AM8" s="119"/>
      <c r="AN8" s="113">
        <f t="shared" si="0"/>
        <v>0</v>
      </c>
    </row>
    <row r="9" spans="1:41" ht="14.45" customHeight="1" x14ac:dyDescent="0.2">
      <c r="A9" s="110" t="s">
        <v>201</v>
      </c>
      <c r="B9" s="182" t="s">
        <v>202</v>
      </c>
      <c r="C9" s="111"/>
      <c r="D9" s="125"/>
      <c r="E9" s="124"/>
      <c r="F9" s="124"/>
      <c r="G9" s="124"/>
      <c r="H9" s="120"/>
      <c r="I9" s="124"/>
      <c r="J9" s="124"/>
      <c r="K9" s="120"/>
      <c r="L9" s="124"/>
      <c r="M9" s="120"/>
      <c r="N9" s="124"/>
      <c r="O9" s="124"/>
      <c r="P9" s="124"/>
      <c r="Q9" s="124"/>
      <c r="R9" s="124"/>
      <c r="S9" s="124"/>
      <c r="T9" s="124"/>
      <c r="U9" s="124"/>
      <c r="V9" s="124"/>
      <c r="W9" s="124"/>
      <c r="X9" s="124"/>
      <c r="Y9" s="124"/>
      <c r="Z9" s="124"/>
      <c r="AA9" s="124"/>
      <c r="AB9" s="124"/>
      <c r="AC9" s="124"/>
      <c r="AD9" s="124"/>
      <c r="AE9" s="124"/>
      <c r="AF9" s="121"/>
      <c r="AG9" s="308"/>
      <c r="AH9" s="111"/>
      <c r="AI9" s="125"/>
      <c r="AJ9" s="124"/>
      <c r="AK9" s="121"/>
      <c r="AL9" s="125"/>
      <c r="AM9" s="124"/>
      <c r="AN9" s="113">
        <f t="shared" si="0"/>
        <v>0</v>
      </c>
    </row>
    <row r="10" spans="1:41" ht="14.45" customHeight="1" x14ac:dyDescent="0.2">
      <c r="A10" s="110" t="s">
        <v>203</v>
      </c>
      <c r="B10" s="182" t="s">
        <v>204</v>
      </c>
      <c r="C10" s="111"/>
      <c r="D10" s="111"/>
      <c r="E10" s="129"/>
      <c r="F10" s="129"/>
      <c r="G10" s="129"/>
      <c r="H10" s="111"/>
      <c r="I10" s="124"/>
      <c r="J10" s="124"/>
      <c r="K10" s="120"/>
      <c r="L10" s="124"/>
      <c r="M10" s="120"/>
      <c r="N10" s="124"/>
      <c r="O10" s="124"/>
      <c r="P10" s="124"/>
      <c r="Q10" s="124"/>
      <c r="R10" s="124"/>
      <c r="S10" s="124"/>
      <c r="T10" s="124"/>
      <c r="U10" s="124"/>
      <c r="V10" s="124"/>
      <c r="W10" s="124"/>
      <c r="X10" s="124"/>
      <c r="Y10" s="124"/>
      <c r="Z10" s="124"/>
      <c r="AA10" s="124"/>
      <c r="AB10" s="124"/>
      <c r="AC10" s="124"/>
      <c r="AD10" s="124"/>
      <c r="AE10" s="124"/>
      <c r="AF10" s="121"/>
      <c r="AG10" s="111"/>
      <c r="AH10" s="111"/>
      <c r="AI10" s="125"/>
      <c r="AJ10" s="124"/>
      <c r="AK10" s="121"/>
      <c r="AL10" s="125"/>
      <c r="AM10" s="124"/>
      <c r="AN10" s="113">
        <f t="shared" si="0"/>
        <v>0</v>
      </c>
    </row>
    <row r="11" spans="1:41" ht="14.45" customHeight="1" x14ac:dyDescent="0.2">
      <c r="A11" s="110" t="s">
        <v>205</v>
      </c>
      <c r="B11" s="182" t="s">
        <v>206</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207</v>
      </c>
      <c r="B12" s="182" t="s">
        <v>208</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c r="AJ12" s="121"/>
      <c r="AK12" s="111"/>
      <c r="AL12" s="111"/>
      <c r="AM12" s="112"/>
      <c r="AN12" s="113">
        <f t="shared" si="0"/>
        <v>0</v>
      </c>
    </row>
    <row r="13" spans="1:41" ht="14.45" customHeight="1" x14ac:dyDescent="0.2">
      <c r="A13" s="110" t="s">
        <v>209</v>
      </c>
      <c r="B13" s="182" t="s">
        <v>210</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499" t="s">
        <v>211</v>
      </c>
      <c r="B14" s="500"/>
      <c r="C14" s="311">
        <f>SUM(C5:C13)</f>
        <v>0</v>
      </c>
      <c r="D14" s="131">
        <f t="shared" ref="D14:AM14" si="1">SUM(D5:D13)</f>
        <v>0</v>
      </c>
      <c r="E14" s="131">
        <f t="shared" si="1"/>
        <v>0</v>
      </c>
      <c r="F14" s="131">
        <f t="shared" si="1"/>
        <v>0</v>
      </c>
      <c r="G14" s="131">
        <f t="shared" si="1"/>
        <v>0</v>
      </c>
      <c r="H14" s="111">
        <f t="shared" si="1"/>
        <v>0</v>
      </c>
      <c r="I14" s="131">
        <f t="shared" si="1"/>
        <v>0</v>
      </c>
      <c r="J14" s="131">
        <f t="shared" si="1"/>
        <v>0</v>
      </c>
      <c r="K14" s="131">
        <f t="shared" si="1"/>
        <v>0</v>
      </c>
      <c r="L14" s="131">
        <f t="shared" si="1"/>
        <v>0</v>
      </c>
      <c r="M14" s="120">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0</v>
      </c>
      <c r="AG14" s="131">
        <f t="shared" si="1"/>
        <v>0</v>
      </c>
      <c r="AH14" s="131">
        <f t="shared" si="1"/>
        <v>0</v>
      </c>
      <c r="AI14" s="131">
        <f t="shared" si="1"/>
        <v>0</v>
      </c>
      <c r="AJ14" s="131">
        <f t="shared" si="1"/>
        <v>0</v>
      </c>
      <c r="AK14" s="120">
        <f t="shared" si="1"/>
        <v>0</v>
      </c>
      <c r="AL14" s="131">
        <f t="shared" si="1"/>
        <v>0</v>
      </c>
      <c r="AM14" s="131">
        <f t="shared" si="1"/>
        <v>0</v>
      </c>
      <c r="AN14" s="113">
        <f>SUM(C14:AM14)</f>
        <v>0</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212</v>
      </c>
      <c r="B16" s="313" t="s">
        <v>213</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119</v>
      </c>
      <c r="B17" s="182" t="s">
        <v>214</v>
      </c>
      <c r="C17" s="111"/>
      <c r="D17" s="125"/>
      <c r="E17" s="124"/>
      <c r="F17" s="124"/>
      <c r="G17" s="124"/>
      <c r="H17" s="120"/>
      <c r="I17" s="124"/>
      <c r="J17" s="124"/>
      <c r="K17" s="120"/>
      <c r="L17" s="124"/>
      <c r="M17" s="120"/>
      <c r="N17" s="124"/>
      <c r="O17" s="124"/>
      <c r="P17" s="124"/>
      <c r="Q17" s="124"/>
      <c r="R17" s="124"/>
      <c r="S17" s="124"/>
      <c r="T17" s="124"/>
      <c r="U17" s="124"/>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0</v>
      </c>
    </row>
    <row r="18" spans="1:41" ht="14.45" customHeight="1" x14ac:dyDescent="0.2">
      <c r="A18" s="110" t="s">
        <v>215</v>
      </c>
      <c r="B18" s="182" t="s">
        <v>216</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217</v>
      </c>
      <c r="B19" s="182" t="s">
        <v>218</v>
      </c>
      <c r="C19" s="111"/>
      <c r="D19" s="125"/>
      <c r="E19" s="124"/>
      <c r="F19" s="124"/>
      <c r="G19" s="124"/>
      <c r="H19" s="120"/>
      <c r="I19" s="124"/>
      <c r="J19" s="124"/>
      <c r="K19" s="120"/>
      <c r="L19" s="124"/>
      <c r="M19" s="120"/>
      <c r="N19" s="124"/>
      <c r="O19" s="124"/>
      <c r="P19" s="124"/>
      <c r="Q19" s="124"/>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0</v>
      </c>
    </row>
    <row r="20" spans="1:41" ht="14.45" customHeight="1" x14ac:dyDescent="0.2">
      <c r="A20" s="110" t="s">
        <v>219</v>
      </c>
      <c r="B20" s="182" t="s">
        <v>220</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221</v>
      </c>
      <c r="B21" s="182" t="s">
        <v>222</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223</v>
      </c>
      <c r="B22" s="182" t="s">
        <v>224</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225</v>
      </c>
      <c r="B23" s="182" t="s">
        <v>226</v>
      </c>
      <c r="C23" s="111"/>
      <c r="D23" s="125"/>
      <c r="E23" s="124"/>
      <c r="F23" s="124"/>
      <c r="G23" s="124"/>
      <c r="H23" s="120"/>
      <c r="I23" s="124"/>
      <c r="J23" s="124"/>
      <c r="K23" s="124"/>
      <c r="L23" s="124"/>
      <c r="M23" s="120"/>
      <c r="N23" s="124"/>
      <c r="O23" s="124"/>
      <c r="P23" s="124"/>
      <c r="Q23" s="124"/>
      <c r="R23" s="124"/>
      <c r="S23" s="124"/>
      <c r="T23" s="124"/>
      <c r="U23" s="124"/>
      <c r="V23" s="124"/>
      <c r="W23" s="124"/>
      <c r="X23" s="124"/>
      <c r="Y23" s="124"/>
      <c r="Z23" s="124"/>
      <c r="AA23" s="124"/>
      <c r="AB23" s="124"/>
      <c r="AC23" s="124"/>
      <c r="AD23" s="124"/>
      <c r="AE23" s="124"/>
      <c r="AF23" s="121"/>
      <c r="AG23" s="111"/>
      <c r="AH23" s="111"/>
      <c r="AI23" s="125"/>
      <c r="AJ23" s="124"/>
      <c r="AK23" s="121"/>
      <c r="AL23" s="125"/>
      <c r="AM23" s="124"/>
      <c r="AN23" s="113">
        <f t="shared" si="2"/>
        <v>0</v>
      </c>
    </row>
    <row r="24" spans="1:41" ht="14.45" customHeight="1" x14ac:dyDescent="0.2">
      <c r="A24" s="497" t="s">
        <v>227</v>
      </c>
      <c r="B24" s="498"/>
      <c r="C24" s="111">
        <f>SUM(C17:C23)</f>
        <v>0</v>
      </c>
      <c r="D24" s="125">
        <f t="shared" ref="D24:AM24" si="3">SUM(D17:D23)</f>
        <v>0</v>
      </c>
      <c r="E24" s="124">
        <f t="shared" si="3"/>
        <v>0</v>
      </c>
      <c r="F24" s="124">
        <f t="shared" si="3"/>
        <v>0</v>
      </c>
      <c r="G24" s="124">
        <f t="shared" si="3"/>
        <v>0</v>
      </c>
      <c r="H24" s="120">
        <f t="shared" si="3"/>
        <v>0</v>
      </c>
      <c r="I24" s="124">
        <f t="shared" si="3"/>
        <v>0</v>
      </c>
      <c r="J24" s="124">
        <f t="shared" si="3"/>
        <v>0</v>
      </c>
      <c r="K24" s="124">
        <f t="shared" si="3"/>
        <v>0</v>
      </c>
      <c r="L24" s="124">
        <f t="shared" si="3"/>
        <v>0</v>
      </c>
      <c r="M24" s="120">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0</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228</v>
      </c>
      <c r="B26" s="313" t="s">
        <v>229</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120</v>
      </c>
      <c r="B27" s="182" t="s">
        <v>230</v>
      </c>
      <c r="C27" s="111"/>
      <c r="D27" s="125"/>
      <c r="E27" s="124"/>
      <c r="F27" s="124"/>
      <c r="G27" s="124"/>
      <c r="H27" s="120"/>
      <c r="I27" s="124"/>
      <c r="J27" s="124"/>
      <c r="K27" s="124"/>
      <c r="L27" s="124"/>
      <c r="M27" s="120"/>
      <c r="N27" s="124"/>
      <c r="O27" s="124"/>
      <c r="P27" s="124"/>
      <c r="Q27" s="124"/>
      <c r="R27" s="124"/>
      <c r="S27" s="124"/>
      <c r="T27" s="124"/>
      <c r="U27" s="124"/>
      <c r="V27" s="124"/>
      <c r="W27" s="124"/>
      <c r="X27" s="124"/>
      <c r="Y27" s="124"/>
      <c r="Z27" s="124"/>
      <c r="AA27" s="124"/>
      <c r="AB27" s="124"/>
      <c r="AC27" s="124"/>
      <c r="AD27" s="124"/>
      <c r="AE27" s="124"/>
      <c r="AF27" s="121"/>
      <c r="AG27" s="111"/>
      <c r="AH27" s="111"/>
      <c r="AI27" s="125"/>
      <c r="AJ27" s="124"/>
      <c r="AK27" s="121"/>
      <c r="AL27" s="125"/>
      <c r="AM27" s="124"/>
      <c r="AN27" s="113">
        <f>SUM(C27:AM27)</f>
        <v>0</v>
      </c>
    </row>
    <row r="28" spans="1:41" ht="14.45" customHeight="1" x14ac:dyDescent="0.2">
      <c r="A28" s="110" t="s">
        <v>231</v>
      </c>
      <c r="B28" s="182" t="s">
        <v>232</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233</v>
      </c>
      <c r="B29" s="182" t="s">
        <v>234</v>
      </c>
      <c r="C29" s="111"/>
      <c r="D29" s="125"/>
      <c r="E29" s="124"/>
      <c r="F29" s="124"/>
      <c r="G29" s="124"/>
      <c r="H29" s="120"/>
      <c r="I29" s="124"/>
      <c r="J29" s="124"/>
      <c r="K29" s="120"/>
      <c r="L29" s="124"/>
      <c r="M29" s="120"/>
      <c r="N29" s="124"/>
      <c r="O29" s="124"/>
      <c r="P29" s="124"/>
      <c r="Q29" s="124"/>
      <c r="R29" s="124"/>
      <c r="S29" s="124"/>
      <c r="T29" s="124"/>
      <c r="U29" s="124"/>
      <c r="V29" s="124"/>
      <c r="W29" s="124"/>
      <c r="X29" s="124"/>
      <c r="Y29" s="124"/>
      <c r="Z29" s="124"/>
      <c r="AA29" s="124"/>
      <c r="AB29" s="124"/>
      <c r="AC29" s="124"/>
      <c r="AD29" s="124"/>
      <c r="AE29" s="124"/>
      <c r="AF29" s="121"/>
      <c r="AG29" s="111"/>
      <c r="AH29" s="111"/>
      <c r="AI29" s="125"/>
      <c r="AJ29" s="124"/>
      <c r="AK29" s="121"/>
      <c r="AL29" s="125"/>
      <c r="AM29" s="124"/>
      <c r="AN29" s="113">
        <f>SUM(C29:AM29)</f>
        <v>0</v>
      </c>
    </row>
    <row r="30" spans="1:41" ht="14.45" customHeight="1" x14ac:dyDescent="0.2">
      <c r="A30" s="110" t="s">
        <v>235</v>
      </c>
      <c r="B30" s="182" t="s">
        <v>236</v>
      </c>
      <c r="C30" s="111"/>
      <c r="D30" s="125"/>
      <c r="E30" s="124"/>
      <c r="F30" s="124"/>
      <c r="G30" s="124"/>
      <c r="H30" s="120"/>
      <c r="I30" s="124"/>
      <c r="J30" s="124"/>
      <c r="K30" s="124"/>
      <c r="L30" s="124"/>
      <c r="M30" s="120"/>
      <c r="N30" s="124"/>
      <c r="O30" s="124"/>
      <c r="P30" s="124"/>
      <c r="Q30" s="124"/>
      <c r="R30" s="124"/>
      <c r="S30" s="124"/>
      <c r="T30" s="124"/>
      <c r="U30" s="124"/>
      <c r="V30" s="124"/>
      <c r="W30" s="124"/>
      <c r="X30" s="124"/>
      <c r="Y30" s="124"/>
      <c r="Z30" s="124"/>
      <c r="AA30" s="124"/>
      <c r="AB30" s="124"/>
      <c r="AC30" s="124"/>
      <c r="AD30" s="124"/>
      <c r="AE30" s="124"/>
      <c r="AF30" s="121"/>
      <c r="AG30" s="111"/>
      <c r="AH30" s="111"/>
      <c r="AI30" s="125"/>
      <c r="AJ30" s="124"/>
      <c r="AK30" s="121"/>
      <c r="AL30" s="125"/>
      <c r="AM30" s="124"/>
      <c r="AN30" s="113">
        <f>SUM(C30:AM30)</f>
        <v>0</v>
      </c>
    </row>
    <row r="31" spans="1:41" ht="14.45" customHeight="1" x14ac:dyDescent="0.2">
      <c r="A31" s="497" t="s">
        <v>237</v>
      </c>
      <c r="B31" s="498"/>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0</v>
      </c>
      <c r="L31" s="131">
        <f t="shared" si="4"/>
        <v>0</v>
      </c>
      <c r="M31" s="111">
        <f t="shared" si="4"/>
        <v>0</v>
      </c>
      <c r="N31" s="131">
        <f t="shared" si="4"/>
        <v>0</v>
      </c>
      <c r="O31" s="131">
        <f t="shared" si="4"/>
        <v>0</v>
      </c>
      <c r="P31" s="131">
        <f t="shared" si="4"/>
        <v>0</v>
      </c>
      <c r="Q31" s="131">
        <f t="shared" si="4"/>
        <v>0</v>
      </c>
      <c r="R31" s="131">
        <f t="shared" si="4"/>
        <v>0</v>
      </c>
      <c r="S31" s="131">
        <f t="shared" si="4"/>
        <v>0</v>
      </c>
      <c r="T31" s="131">
        <f t="shared" si="4"/>
        <v>0</v>
      </c>
      <c r="U31" s="131">
        <f t="shared" si="4"/>
        <v>0</v>
      </c>
      <c r="V31" s="131">
        <f t="shared" si="4"/>
        <v>0</v>
      </c>
      <c r="W31" s="131">
        <f t="shared" si="4"/>
        <v>0</v>
      </c>
      <c r="X31" s="131">
        <f t="shared" si="4"/>
        <v>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0</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238</v>
      </c>
      <c r="B33" s="313" t="s">
        <v>539</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121</v>
      </c>
      <c r="B34" s="182" t="s">
        <v>239</v>
      </c>
      <c r="C34" s="111"/>
      <c r="D34" s="125"/>
      <c r="E34" s="124"/>
      <c r="F34" s="124"/>
      <c r="G34" s="124"/>
      <c r="H34" s="120"/>
      <c r="I34" s="124"/>
      <c r="J34" s="124"/>
      <c r="K34" s="120"/>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0</v>
      </c>
    </row>
    <row r="35" spans="1:41" ht="14.45" customHeight="1" x14ac:dyDescent="0.2">
      <c r="A35" s="110" t="s">
        <v>122</v>
      </c>
      <c r="B35" s="182" t="s">
        <v>240</v>
      </c>
      <c r="C35" s="111"/>
      <c r="D35" s="125"/>
      <c r="E35" s="124"/>
      <c r="F35" s="124"/>
      <c r="G35" s="124"/>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0</v>
      </c>
    </row>
    <row r="36" spans="1:41" ht="14.45" customHeight="1" x14ac:dyDescent="0.2">
      <c r="A36" s="110" t="s">
        <v>123</v>
      </c>
      <c r="B36" s="182" t="s">
        <v>241</v>
      </c>
      <c r="C36" s="122"/>
      <c r="D36" s="125"/>
      <c r="E36" s="124"/>
      <c r="F36" s="124"/>
      <c r="G36" s="124"/>
      <c r="H36" s="120"/>
      <c r="I36" s="124"/>
      <c r="J36" s="124"/>
      <c r="K36" s="124"/>
      <c r="L36" s="124"/>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0</v>
      </c>
    </row>
    <row r="37" spans="1:41" ht="14.45" customHeight="1" x14ac:dyDescent="0.2">
      <c r="A37" s="110" t="s">
        <v>242</v>
      </c>
      <c r="B37" s="182" t="s">
        <v>243</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244</v>
      </c>
      <c r="B38" s="182" t="s">
        <v>245</v>
      </c>
      <c r="C38" s="122"/>
      <c r="D38" s="125"/>
      <c r="E38" s="124"/>
      <c r="F38" s="124"/>
      <c r="G38" s="124"/>
      <c r="H38" s="120"/>
      <c r="I38" s="124"/>
      <c r="J38" s="124"/>
      <c r="K38" s="124"/>
      <c r="L38" s="124"/>
      <c r="M38" s="120"/>
      <c r="N38" s="124"/>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0</v>
      </c>
    </row>
    <row r="39" spans="1:41" ht="14.45" customHeight="1" x14ac:dyDescent="0.2">
      <c r="A39" s="110" t="s">
        <v>246</v>
      </c>
      <c r="B39" s="182" t="s">
        <v>247</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497" t="s">
        <v>248</v>
      </c>
      <c r="B40" s="498"/>
      <c r="C40" s="311">
        <f>SUM(C34:C39)</f>
        <v>0</v>
      </c>
      <c r="D40" s="125">
        <f t="shared" ref="D40:AM40" si="6">SUM(D34:D39)</f>
        <v>0</v>
      </c>
      <c r="E40" s="131">
        <f t="shared" si="6"/>
        <v>0</v>
      </c>
      <c r="F40" s="131">
        <f t="shared" si="6"/>
        <v>0</v>
      </c>
      <c r="G40" s="131">
        <f t="shared" si="6"/>
        <v>0</v>
      </c>
      <c r="H40" s="120">
        <f t="shared" si="6"/>
        <v>0</v>
      </c>
      <c r="I40" s="131">
        <f t="shared" si="6"/>
        <v>0</v>
      </c>
      <c r="J40" s="131">
        <f t="shared" si="6"/>
        <v>0</v>
      </c>
      <c r="K40" s="131">
        <f t="shared" si="6"/>
        <v>0</v>
      </c>
      <c r="L40" s="131">
        <f t="shared" si="6"/>
        <v>0</v>
      </c>
      <c r="M40" s="111">
        <f t="shared" si="6"/>
        <v>0</v>
      </c>
      <c r="N40" s="131">
        <f t="shared" si="6"/>
        <v>0</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0</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249</v>
      </c>
      <c r="B42" s="313" t="s">
        <v>250</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251</v>
      </c>
      <c r="B43" s="182" t="s">
        <v>252</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128</v>
      </c>
      <c r="B44" s="182" t="s">
        <v>253</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254</v>
      </c>
      <c r="B45" s="182" t="s">
        <v>255</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256</v>
      </c>
      <c r="B46" s="182" t="s">
        <v>257</v>
      </c>
      <c r="C46" s="111"/>
      <c r="D46" s="125"/>
      <c r="E46" s="124"/>
      <c r="F46" s="124"/>
      <c r="G46" s="124"/>
      <c r="H46" s="120"/>
      <c r="I46" s="124"/>
      <c r="J46" s="124"/>
      <c r="K46" s="124"/>
      <c r="L46" s="124"/>
      <c r="M46" s="120"/>
      <c r="N46" s="124"/>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0</v>
      </c>
    </row>
    <row r="47" spans="1:41" ht="14.45" customHeight="1" x14ac:dyDescent="0.2">
      <c r="A47" s="110" t="s">
        <v>258</v>
      </c>
      <c r="B47" s="182" t="s">
        <v>259</v>
      </c>
      <c r="C47" s="111"/>
      <c r="D47" s="125"/>
      <c r="E47" s="124"/>
      <c r="F47" s="124"/>
      <c r="G47" s="124"/>
      <c r="H47" s="120"/>
      <c r="I47" s="124"/>
      <c r="J47" s="124"/>
      <c r="K47" s="124"/>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0</v>
      </c>
    </row>
    <row r="48" spans="1:41" ht="14.45" customHeight="1" x14ac:dyDescent="0.2">
      <c r="A48" s="110" t="s">
        <v>260</v>
      </c>
      <c r="B48" s="182" t="s">
        <v>261</v>
      </c>
      <c r="C48" s="111"/>
      <c r="D48" s="125"/>
      <c r="E48" s="124"/>
      <c r="F48" s="124"/>
      <c r="G48" s="124"/>
      <c r="H48" s="120"/>
      <c r="I48" s="124"/>
      <c r="J48" s="124"/>
      <c r="K48" s="120"/>
      <c r="L48" s="124"/>
      <c r="M48" s="120"/>
      <c r="N48" s="124"/>
      <c r="O48" s="124"/>
      <c r="P48" s="124"/>
      <c r="Q48" s="124"/>
      <c r="R48" s="124"/>
      <c r="S48" s="124"/>
      <c r="T48" s="124"/>
      <c r="U48" s="124"/>
      <c r="V48" s="124"/>
      <c r="W48" s="124"/>
      <c r="X48" s="124"/>
      <c r="Y48" s="124"/>
      <c r="Z48" s="124"/>
      <c r="AA48" s="124"/>
      <c r="AB48" s="124"/>
      <c r="AC48" s="124"/>
      <c r="AD48" s="124"/>
      <c r="AE48" s="124"/>
      <c r="AF48" s="121"/>
      <c r="AG48" s="111"/>
      <c r="AH48" s="111"/>
      <c r="AI48" s="125"/>
      <c r="AJ48" s="124"/>
      <c r="AK48" s="121"/>
      <c r="AL48" s="125"/>
      <c r="AM48" s="124"/>
      <c r="AN48" s="113">
        <f t="shared" si="7"/>
        <v>0</v>
      </c>
    </row>
    <row r="49" spans="1:41" ht="14.45" customHeight="1" x14ac:dyDescent="0.2">
      <c r="A49" s="110" t="s">
        <v>262</v>
      </c>
      <c r="B49" s="182" t="s">
        <v>263</v>
      </c>
      <c r="C49" s="111"/>
      <c r="D49" s="125"/>
      <c r="E49" s="124"/>
      <c r="F49" s="124"/>
      <c r="G49" s="124"/>
      <c r="H49" s="120"/>
      <c r="I49" s="124"/>
      <c r="J49" s="124"/>
      <c r="K49" s="120"/>
      <c r="L49" s="124"/>
      <c r="M49" s="120"/>
      <c r="N49" s="124"/>
      <c r="O49" s="124"/>
      <c r="P49" s="124"/>
      <c r="Q49" s="124"/>
      <c r="R49" s="124"/>
      <c r="S49" s="124"/>
      <c r="T49" s="124"/>
      <c r="U49" s="124"/>
      <c r="V49" s="124"/>
      <c r="W49" s="124"/>
      <c r="X49" s="124"/>
      <c r="Y49" s="124"/>
      <c r="Z49" s="124"/>
      <c r="AA49" s="124"/>
      <c r="AB49" s="124"/>
      <c r="AC49" s="124"/>
      <c r="AD49" s="124"/>
      <c r="AE49" s="124"/>
      <c r="AF49" s="121"/>
      <c r="AG49" s="111"/>
      <c r="AH49" s="111"/>
      <c r="AI49" s="125"/>
      <c r="AJ49" s="124"/>
      <c r="AK49" s="121"/>
      <c r="AL49" s="125"/>
      <c r="AM49" s="124"/>
      <c r="AN49" s="113">
        <f t="shared" si="7"/>
        <v>0</v>
      </c>
    </row>
    <row r="50" spans="1:41" ht="14.45" customHeight="1" x14ac:dyDescent="0.2">
      <c r="A50" s="497" t="s">
        <v>264</v>
      </c>
      <c r="B50" s="498"/>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0</v>
      </c>
      <c r="L50" s="131">
        <f t="shared" si="8"/>
        <v>0</v>
      </c>
      <c r="M50" s="111">
        <f t="shared" si="8"/>
        <v>0</v>
      </c>
      <c r="N50" s="131">
        <f t="shared" si="8"/>
        <v>0</v>
      </c>
      <c r="O50" s="131">
        <f t="shared" si="8"/>
        <v>0</v>
      </c>
      <c r="P50" s="131">
        <f t="shared" si="8"/>
        <v>0</v>
      </c>
      <c r="Q50" s="131">
        <f t="shared" si="8"/>
        <v>0</v>
      </c>
      <c r="R50" s="131">
        <f t="shared" si="8"/>
        <v>0</v>
      </c>
      <c r="S50" s="131">
        <f t="shared" si="8"/>
        <v>0</v>
      </c>
      <c r="T50" s="131">
        <f t="shared" si="8"/>
        <v>0</v>
      </c>
      <c r="U50" s="131">
        <f t="shared" si="8"/>
        <v>0</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0</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265</v>
      </c>
      <c r="B52" s="313" t="s">
        <v>266</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147</v>
      </c>
      <c r="B53" s="182" t="s">
        <v>267</v>
      </c>
      <c r="C53" s="111"/>
      <c r="D53" s="125"/>
      <c r="E53" s="124"/>
      <c r="F53" s="124"/>
      <c r="G53" s="124"/>
      <c r="H53" s="120"/>
      <c r="I53" s="124"/>
      <c r="J53" s="124"/>
      <c r="K53" s="120"/>
      <c r="L53" s="124"/>
      <c r="M53" s="120"/>
      <c r="N53" s="124"/>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0</v>
      </c>
    </row>
    <row r="54" spans="1:41" ht="14.45" customHeight="1" x14ac:dyDescent="0.2">
      <c r="A54" s="110" t="s">
        <v>268</v>
      </c>
      <c r="B54" s="182" t="s">
        <v>269</v>
      </c>
      <c r="C54" s="111"/>
      <c r="D54" s="125"/>
      <c r="E54" s="124"/>
      <c r="F54" s="124"/>
      <c r="G54" s="124"/>
      <c r="H54" s="120"/>
      <c r="I54" s="124"/>
      <c r="J54" s="124"/>
      <c r="K54" s="124"/>
      <c r="L54" s="124"/>
      <c r="M54" s="120"/>
      <c r="N54" s="124"/>
      <c r="O54" s="124"/>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0</v>
      </c>
    </row>
    <row r="55" spans="1:41" ht="14.45" customHeight="1" x14ac:dyDescent="0.2">
      <c r="A55" s="110" t="s">
        <v>270</v>
      </c>
      <c r="B55" s="182" t="s">
        <v>271</v>
      </c>
      <c r="C55" s="111"/>
      <c r="D55" s="125"/>
      <c r="E55" s="124"/>
      <c r="F55" s="124"/>
      <c r="G55" s="124"/>
      <c r="H55" s="120"/>
      <c r="I55" s="124"/>
      <c r="J55" s="124"/>
      <c r="K55" s="124"/>
      <c r="L55" s="124"/>
      <c r="M55" s="120"/>
      <c r="N55" s="124"/>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0</v>
      </c>
    </row>
    <row r="56" spans="1:41" ht="14.45" customHeight="1" x14ac:dyDescent="0.2">
      <c r="A56" s="110" t="s">
        <v>272</v>
      </c>
      <c r="B56" s="182" t="s">
        <v>273</v>
      </c>
      <c r="C56" s="111"/>
      <c r="D56" s="125"/>
      <c r="E56" s="124"/>
      <c r="F56" s="124"/>
      <c r="G56" s="124"/>
      <c r="H56" s="120"/>
      <c r="I56" s="124"/>
      <c r="J56" s="124"/>
      <c r="K56" s="120"/>
      <c r="L56" s="124"/>
      <c r="M56" s="120"/>
      <c r="N56" s="124"/>
      <c r="O56" s="124"/>
      <c r="P56" s="124"/>
      <c r="Q56" s="124"/>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0</v>
      </c>
    </row>
    <row r="57" spans="1:41" ht="14.45" customHeight="1" x14ac:dyDescent="0.2">
      <c r="A57" s="497" t="s">
        <v>274</v>
      </c>
      <c r="B57" s="498"/>
      <c r="C57" s="111">
        <f>SUM(C53:C56)</f>
        <v>0</v>
      </c>
      <c r="D57" s="125">
        <f t="shared" ref="D57:AM57" si="9">SUM(D53:D56)</f>
        <v>0</v>
      </c>
      <c r="E57" s="131">
        <f t="shared" si="9"/>
        <v>0</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0</v>
      </c>
      <c r="O57" s="131">
        <f t="shared" si="9"/>
        <v>0</v>
      </c>
      <c r="P57" s="131">
        <f t="shared" si="9"/>
        <v>0</v>
      </c>
      <c r="Q57" s="131">
        <f t="shared" si="9"/>
        <v>0</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0</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275</v>
      </c>
      <c r="B59" s="314" t="s">
        <v>276</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148</v>
      </c>
      <c r="B60" s="182" t="s">
        <v>277</v>
      </c>
      <c r="C60" s="111"/>
      <c r="D60" s="125"/>
      <c r="E60" s="124"/>
      <c r="F60" s="124"/>
      <c r="G60" s="124"/>
      <c r="H60" s="120"/>
      <c r="I60" s="124"/>
      <c r="J60" s="124"/>
      <c r="K60" s="120"/>
      <c r="L60" s="124"/>
      <c r="M60" s="120"/>
      <c r="N60" s="124"/>
      <c r="O60" s="124"/>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0</v>
      </c>
    </row>
    <row r="61" spans="1:41" ht="14.45" customHeight="1" x14ac:dyDescent="0.2">
      <c r="A61" s="110" t="s">
        <v>278</v>
      </c>
      <c r="B61" s="182" t="s">
        <v>279</v>
      </c>
      <c r="C61" s="111"/>
      <c r="D61" s="125"/>
      <c r="E61" s="124"/>
      <c r="F61" s="124"/>
      <c r="G61" s="124"/>
      <c r="H61" s="120"/>
      <c r="I61" s="124"/>
      <c r="J61" s="124"/>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0</v>
      </c>
    </row>
    <row r="62" spans="1:41" ht="14.45" customHeight="1" x14ac:dyDescent="0.2">
      <c r="A62" s="110" t="s">
        <v>280</v>
      </c>
      <c r="B62" s="182" t="s">
        <v>281</v>
      </c>
      <c r="C62" s="111"/>
      <c r="D62" s="125"/>
      <c r="E62" s="124"/>
      <c r="F62" s="124"/>
      <c r="G62" s="124"/>
      <c r="H62" s="120"/>
      <c r="I62" s="124"/>
      <c r="J62" s="124"/>
      <c r="K62" s="120"/>
      <c r="L62" s="124"/>
      <c r="M62" s="120"/>
      <c r="N62" s="124"/>
      <c r="O62" s="124"/>
      <c r="P62" s="124"/>
      <c r="Q62" s="124"/>
      <c r="R62" s="124"/>
      <c r="S62" s="124"/>
      <c r="T62" s="124"/>
      <c r="U62" s="124"/>
      <c r="V62" s="124"/>
      <c r="W62" s="124"/>
      <c r="X62" s="124"/>
      <c r="Y62" s="124"/>
      <c r="Z62" s="124"/>
      <c r="AA62" s="124"/>
      <c r="AB62" s="124"/>
      <c r="AC62" s="124"/>
      <c r="AD62" s="124"/>
      <c r="AE62" s="124"/>
      <c r="AF62" s="121"/>
      <c r="AG62" s="111"/>
      <c r="AH62" s="111"/>
      <c r="AI62" s="125"/>
      <c r="AJ62" s="124"/>
      <c r="AK62" s="121"/>
      <c r="AL62" s="125"/>
      <c r="AM62" s="124"/>
      <c r="AN62" s="113">
        <f t="shared" si="10"/>
        <v>0</v>
      </c>
    </row>
    <row r="63" spans="1:41" ht="14.45" customHeight="1" x14ac:dyDescent="0.2">
      <c r="A63" s="110" t="s">
        <v>282</v>
      </c>
      <c r="B63" s="182" t="s">
        <v>283</v>
      </c>
      <c r="C63" s="111"/>
      <c r="D63" s="125"/>
      <c r="E63" s="124"/>
      <c r="F63" s="124"/>
      <c r="G63" s="124"/>
      <c r="H63" s="120"/>
      <c r="I63" s="124"/>
      <c r="J63" s="124"/>
      <c r="K63" s="120"/>
      <c r="L63" s="124"/>
      <c r="M63" s="120"/>
      <c r="N63" s="124"/>
      <c r="O63" s="124"/>
      <c r="P63" s="124"/>
      <c r="Q63" s="124"/>
      <c r="R63" s="124"/>
      <c r="S63" s="124"/>
      <c r="T63" s="124"/>
      <c r="U63" s="124"/>
      <c r="V63" s="124"/>
      <c r="W63" s="124"/>
      <c r="X63" s="124"/>
      <c r="Y63" s="124"/>
      <c r="Z63" s="124"/>
      <c r="AA63" s="124"/>
      <c r="AB63" s="124"/>
      <c r="AC63" s="124"/>
      <c r="AD63" s="124"/>
      <c r="AE63" s="124"/>
      <c r="AF63" s="121"/>
      <c r="AG63" s="111"/>
      <c r="AH63" s="111"/>
      <c r="AI63" s="125"/>
      <c r="AJ63" s="124"/>
      <c r="AK63" s="121"/>
      <c r="AL63" s="125"/>
      <c r="AM63" s="124"/>
      <c r="AN63" s="113">
        <f t="shared" si="10"/>
        <v>0</v>
      </c>
    </row>
    <row r="64" spans="1:41" ht="14.45" customHeight="1" x14ac:dyDescent="0.2">
      <c r="A64" s="110" t="s">
        <v>284</v>
      </c>
      <c r="B64" s="182" t="s">
        <v>285</v>
      </c>
      <c r="C64" s="111"/>
      <c r="D64" s="125"/>
      <c r="E64" s="124"/>
      <c r="F64" s="124"/>
      <c r="G64" s="124"/>
      <c r="H64" s="120"/>
      <c r="I64" s="124"/>
      <c r="J64" s="124"/>
      <c r="K64" s="120"/>
      <c r="L64" s="124"/>
      <c r="M64" s="120"/>
      <c r="N64" s="124"/>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0</v>
      </c>
    </row>
    <row r="65" spans="1:41" ht="14.45" customHeight="1" x14ac:dyDescent="0.2">
      <c r="A65" s="497" t="s">
        <v>286</v>
      </c>
      <c r="B65" s="498"/>
      <c r="C65" s="111">
        <f>SUM(C60:C64)</f>
        <v>0</v>
      </c>
      <c r="D65" s="125">
        <f t="shared" ref="D65:AM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0">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0</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287</v>
      </c>
      <c r="B67" s="314" t="s">
        <v>288</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149</v>
      </c>
      <c r="B68" s="182" t="s">
        <v>289</v>
      </c>
      <c r="C68" s="111"/>
      <c r="D68" s="125"/>
      <c r="E68" s="124"/>
      <c r="F68" s="124"/>
      <c r="G68" s="124"/>
      <c r="H68" s="120"/>
      <c r="I68" s="124"/>
      <c r="J68" s="124"/>
      <c r="K68" s="120"/>
      <c r="L68" s="124"/>
      <c r="M68" s="120"/>
      <c r="N68" s="124"/>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0</v>
      </c>
    </row>
    <row r="69" spans="1:41" ht="14.45" customHeight="1" x14ac:dyDescent="0.2">
      <c r="A69" s="110" t="s">
        <v>150</v>
      </c>
      <c r="B69" s="182" t="s">
        <v>290</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291</v>
      </c>
      <c r="B70" s="182" t="s">
        <v>292</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497" t="s">
        <v>293</v>
      </c>
      <c r="B71" s="498"/>
      <c r="C71" s="111">
        <f>SUM(C68:C70)</f>
        <v>0</v>
      </c>
      <c r="D71" s="125">
        <f t="shared" ref="D71:AM71" si="12">SUM(D68:D70)</f>
        <v>0</v>
      </c>
      <c r="E71" s="131">
        <f t="shared" si="12"/>
        <v>0</v>
      </c>
      <c r="F71" s="131">
        <f t="shared" si="12"/>
        <v>0</v>
      </c>
      <c r="G71" s="131">
        <f t="shared" si="12"/>
        <v>0</v>
      </c>
      <c r="H71" s="120">
        <f t="shared" si="12"/>
        <v>0</v>
      </c>
      <c r="I71" s="131">
        <f t="shared" si="12"/>
        <v>0</v>
      </c>
      <c r="J71" s="131">
        <f t="shared" si="12"/>
        <v>0</v>
      </c>
      <c r="K71" s="120">
        <f t="shared" si="12"/>
        <v>0</v>
      </c>
      <c r="L71" s="131">
        <f t="shared" si="12"/>
        <v>0</v>
      </c>
      <c r="M71" s="111">
        <f t="shared" si="12"/>
        <v>0</v>
      </c>
      <c r="N71" s="131">
        <f t="shared" si="12"/>
        <v>0</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0</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294</v>
      </c>
      <c r="B73" s="314" t="s">
        <v>295</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296</v>
      </c>
      <c r="B74" s="182" t="s">
        <v>297</v>
      </c>
      <c r="C74" s="111"/>
      <c r="D74" s="125"/>
      <c r="E74" s="124"/>
      <c r="F74" s="124"/>
      <c r="G74" s="124"/>
      <c r="H74" s="120"/>
      <c r="I74" s="124"/>
      <c r="J74" s="124"/>
      <c r="K74" s="120"/>
      <c r="L74" s="124"/>
      <c r="M74" s="120"/>
      <c r="N74" s="124"/>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0</v>
      </c>
    </row>
    <row r="75" spans="1:41" ht="14.45" customHeight="1" x14ac:dyDescent="0.2">
      <c r="A75" s="110" t="s">
        <v>298</v>
      </c>
      <c r="B75" s="182" t="s">
        <v>299</v>
      </c>
      <c r="C75" s="111"/>
      <c r="D75" s="125"/>
      <c r="E75" s="124"/>
      <c r="F75" s="124"/>
      <c r="G75" s="124"/>
      <c r="H75" s="120"/>
      <c r="I75" s="124"/>
      <c r="J75" s="124"/>
      <c r="K75" s="120"/>
      <c r="L75" s="124"/>
      <c r="M75" s="120"/>
      <c r="N75" s="124"/>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0</v>
      </c>
    </row>
    <row r="76" spans="1:41" ht="14.45" customHeight="1" x14ac:dyDescent="0.2">
      <c r="A76" s="110" t="s">
        <v>300</v>
      </c>
      <c r="B76" s="182" t="s">
        <v>301</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302</v>
      </c>
      <c r="B77" s="182" t="s">
        <v>303</v>
      </c>
      <c r="C77" s="111"/>
      <c r="D77" s="125"/>
      <c r="E77" s="124"/>
      <c r="F77" s="124"/>
      <c r="G77" s="124"/>
      <c r="H77" s="120"/>
      <c r="I77" s="124"/>
      <c r="J77" s="124"/>
      <c r="K77" s="120"/>
      <c r="L77" s="124"/>
      <c r="M77" s="120"/>
      <c r="N77" s="124"/>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c r="AN77" s="113">
        <f>SUM(C77:AM77)</f>
        <v>0</v>
      </c>
    </row>
    <row r="78" spans="1:41" ht="14.45" customHeight="1" x14ac:dyDescent="0.2">
      <c r="A78" s="497" t="s">
        <v>304</v>
      </c>
      <c r="B78" s="498"/>
      <c r="C78" s="111">
        <f>SUM(C74:C77)</f>
        <v>0</v>
      </c>
      <c r="D78" s="125">
        <f t="shared" ref="D78:AM78" si="13">SUM(D74:D77)</f>
        <v>0</v>
      </c>
      <c r="E78" s="131">
        <f t="shared" si="13"/>
        <v>0</v>
      </c>
      <c r="F78" s="131">
        <f t="shared" si="13"/>
        <v>0</v>
      </c>
      <c r="G78" s="131">
        <f t="shared" si="13"/>
        <v>0</v>
      </c>
      <c r="H78" s="120">
        <f t="shared" si="13"/>
        <v>0</v>
      </c>
      <c r="I78" s="131">
        <f t="shared" si="13"/>
        <v>0</v>
      </c>
      <c r="J78" s="131">
        <f t="shared" si="13"/>
        <v>0</v>
      </c>
      <c r="K78" s="120">
        <f t="shared" si="13"/>
        <v>0</v>
      </c>
      <c r="L78" s="131">
        <f t="shared" si="13"/>
        <v>0</v>
      </c>
      <c r="M78" s="111">
        <f t="shared" si="13"/>
        <v>0</v>
      </c>
      <c r="N78" s="131">
        <f t="shared" si="13"/>
        <v>0</v>
      </c>
      <c r="O78" s="131">
        <f t="shared" si="13"/>
        <v>0</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0</v>
      </c>
      <c r="AN78" s="178">
        <f>SUM(C78:AM78)</f>
        <v>0</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05" t="s">
        <v>305</v>
      </c>
      <c r="B80" s="506"/>
      <c r="C80" s="316">
        <f>SUM(C14,C24,C31,C40,C50,C57,C65,C71,C78)</f>
        <v>0</v>
      </c>
      <c r="D80" s="148">
        <f t="shared" ref="D80:AM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8">
        <f t="shared" si="14"/>
        <v>0</v>
      </c>
      <c r="AG80" s="148">
        <f t="shared" si="14"/>
        <v>0</v>
      </c>
      <c r="AH80" s="148">
        <f t="shared" si="14"/>
        <v>0</v>
      </c>
      <c r="AI80" s="148">
        <f t="shared" si="14"/>
        <v>0</v>
      </c>
      <c r="AJ80" s="148">
        <f t="shared" si="14"/>
        <v>0</v>
      </c>
      <c r="AK80" s="148">
        <f t="shared" si="14"/>
        <v>0</v>
      </c>
      <c r="AL80" s="148">
        <f t="shared" si="14"/>
        <v>0</v>
      </c>
      <c r="AM80" s="180">
        <f t="shared" si="14"/>
        <v>0</v>
      </c>
      <c r="AN80" s="150">
        <f>SUM(C80:AM80)</f>
        <v>0</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07" t="s">
        <v>306</v>
      </c>
      <c r="B82" s="508"/>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01" t="s">
        <v>307</v>
      </c>
      <c r="B84" s="502"/>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308</v>
      </c>
      <c r="B85" s="181" t="s">
        <v>309</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310</v>
      </c>
      <c r="B86" s="181" t="s">
        <v>311</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c r="AL86" s="111"/>
      <c r="AM86" s="124"/>
      <c r="AN86" s="113">
        <f t="shared" si="15"/>
        <v>0</v>
      </c>
      <c r="AO86" s="104"/>
    </row>
    <row r="87" spans="1:41" ht="14.45" customHeight="1" x14ac:dyDescent="0.2">
      <c r="A87" s="155" t="s">
        <v>312</v>
      </c>
      <c r="B87" s="181" t="s">
        <v>313</v>
      </c>
      <c r="C87" s="111"/>
      <c r="D87" s="111"/>
      <c r="E87" s="159"/>
      <c r="F87" s="159"/>
      <c r="G87" s="159"/>
      <c r="H87" s="111"/>
      <c r="I87" s="159"/>
      <c r="J87" s="159"/>
      <c r="K87" s="111"/>
      <c r="L87" s="159"/>
      <c r="M87" s="111"/>
      <c r="N87" s="111"/>
      <c r="O87" s="111"/>
      <c r="P87" s="111"/>
      <c r="Q87" s="111"/>
      <c r="R87" s="111"/>
      <c r="S87" s="111"/>
      <c r="T87" s="111"/>
      <c r="U87" s="111"/>
      <c r="V87" s="125"/>
      <c r="W87" s="124"/>
      <c r="X87" s="124"/>
      <c r="Y87" s="124"/>
      <c r="Z87" s="124"/>
      <c r="AA87" s="124"/>
      <c r="AB87" s="124"/>
      <c r="AC87" s="124"/>
      <c r="AD87" s="124"/>
      <c r="AE87" s="124"/>
      <c r="AF87" s="121"/>
      <c r="AG87" s="111"/>
      <c r="AH87" s="111"/>
      <c r="AI87" s="111"/>
      <c r="AJ87" s="125"/>
      <c r="AK87" s="124"/>
      <c r="AL87" s="125"/>
      <c r="AM87" s="124"/>
      <c r="AN87" s="113">
        <f t="shared" si="15"/>
        <v>0</v>
      </c>
      <c r="AO87" s="104"/>
    </row>
    <row r="88" spans="1:41" ht="14.45" customHeight="1" x14ac:dyDescent="0.2">
      <c r="A88" s="155" t="s">
        <v>314</v>
      </c>
      <c r="B88" s="181" t="s">
        <v>315</v>
      </c>
      <c r="C88" s="111"/>
      <c r="D88" s="125"/>
      <c r="E88" s="124"/>
      <c r="F88" s="124"/>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c r="AL88" s="125"/>
      <c r="AM88" s="124"/>
      <c r="AN88" s="113">
        <f t="shared" si="15"/>
        <v>0</v>
      </c>
      <c r="AO88" s="104"/>
    </row>
    <row r="89" spans="1:41" ht="14.45" customHeight="1" x14ac:dyDescent="0.2">
      <c r="A89" s="155" t="s">
        <v>316</v>
      </c>
      <c r="B89" s="181" t="s">
        <v>317</v>
      </c>
      <c r="C89" s="111"/>
      <c r="D89" s="125"/>
      <c r="E89" s="124"/>
      <c r="F89" s="124"/>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c r="AL89" s="125"/>
      <c r="AM89" s="124"/>
      <c r="AN89" s="113">
        <f>SUM(C89:AM89)</f>
        <v>0</v>
      </c>
      <c r="AO89" s="104"/>
    </row>
    <row r="90" spans="1:41" ht="14.45" customHeight="1" x14ac:dyDescent="0.2">
      <c r="A90" s="155" t="s">
        <v>318</v>
      </c>
      <c r="B90" s="181" t="s">
        <v>319</v>
      </c>
      <c r="C90" s="111"/>
      <c r="D90" s="125"/>
      <c r="E90" s="124"/>
      <c r="F90" s="124"/>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c r="AL90" s="125"/>
      <c r="AM90" s="124"/>
      <c r="AN90" s="113">
        <f t="shared" si="15"/>
        <v>0</v>
      </c>
      <c r="AO90" s="104"/>
    </row>
    <row r="91" spans="1:41" ht="14.45" customHeight="1" x14ac:dyDescent="0.2">
      <c r="A91" s="155" t="s">
        <v>320</v>
      </c>
      <c r="B91" s="181" t="s">
        <v>321</v>
      </c>
      <c r="C91" s="111"/>
      <c r="D91" s="125"/>
      <c r="E91" s="124"/>
      <c r="F91" s="124"/>
      <c r="G91" s="124"/>
      <c r="H91" s="120"/>
      <c r="I91" s="124"/>
      <c r="J91" s="124"/>
      <c r="K91" s="120"/>
      <c r="L91" s="124"/>
      <c r="M91" s="121"/>
      <c r="N91" s="111"/>
      <c r="O91" s="111"/>
      <c r="P91" s="111"/>
      <c r="Q91" s="111"/>
      <c r="R91" s="111"/>
      <c r="S91" s="111"/>
      <c r="T91" s="111"/>
      <c r="U91" s="111"/>
      <c r="V91" s="125"/>
      <c r="W91" s="124"/>
      <c r="X91" s="124"/>
      <c r="Y91" s="124"/>
      <c r="Z91" s="124"/>
      <c r="AA91" s="124"/>
      <c r="AB91" s="124"/>
      <c r="AC91" s="124"/>
      <c r="AD91" s="124"/>
      <c r="AE91" s="124"/>
      <c r="AF91" s="121"/>
      <c r="AG91" s="111"/>
      <c r="AH91" s="111"/>
      <c r="AI91" s="111"/>
      <c r="AJ91" s="125"/>
      <c r="AK91" s="124"/>
      <c r="AL91" s="125"/>
      <c r="AM91" s="124"/>
      <c r="AN91" s="113">
        <f t="shared" si="15"/>
        <v>0</v>
      </c>
      <c r="AO91" s="104"/>
    </row>
    <row r="92" spans="1:41" ht="14.45" customHeight="1" x14ac:dyDescent="0.2">
      <c r="A92" s="155" t="s">
        <v>322</v>
      </c>
      <c r="B92" s="181" t="s">
        <v>323</v>
      </c>
      <c r="C92" s="111"/>
      <c r="D92" s="125"/>
      <c r="E92" s="124"/>
      <c r="F92" s="124"/>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c r="AL92" s="125"/>
      <c r="AM92" s="124"/>
      <c r="AN92" s="113">
        <f t="shared" si="15"/>
        <v>0</v>
      </c>
      <c r="AO92" s="104"/>
    </row>
    <row r="93" spans="1:41" ht="14.45" customHeight="1" x14ac:dyDescent="0.2">
      <c r="A93" s="155" t="s">
        <v>324</v>
      </c>
      <c r="B93" s="181" t="s">
        <v>325</v>
      </c>
      <c r="C93" s="111"/>
      <c r="D93" s="125"/>
      <c r="E93" s="124"/>
      <c r="F93" s="124"/>
      <c r="G93" s="124"/>
      <c r="H93" s="120"/>
      <c r="I93" s="124"/>
      <c r="J93" s="124"/>
      <c r="K93" s="120"/>
      <c r="L93" s="124"/>
      <c r="M93" s="121"/>
      <c r="N93" s="111"/>
      <c r="O93" s="111"/>
      <c r="P93" s="111"/>
      <c r="Q93" s="111"/>
      <c r="R93" s="111"/>
      <c r="S93" s="111"/>
      <c r="T93" s="111"/>
      <c r="U93" s="111"/>
      <c r="V93" s="125"/>
      <c r="W93" s="124"/>
      <c r="X93" s="124"/>
      <c r="Y93" s="124"/>
      <c r="Z93" s="124"/>
      <c r="AA93" s="124"/>
      <c r="AB93" s="124"/>
      <c r="AC93" s="124"/>
      <c r="AD93" s="124"/>
      <c r="AE93" s="124"/>
      <c r="AF93" s="121"/>
      <c r="AG93" s="111"/>
      <c r="AH93" s="111"/>
      <c r="AI93" s="111"/>
      <c r="AJ93" s="125"/>
      <c r="AK93" s="124"/>
      <c r="AL93" s="125"/>
      <c r="AM93" s="124"/>
      <c r="AN93" s="113">
        <f t="shared" si="15"/>
        <v>0</v>
      </c>
      <c r="AO93" s="104"/>
    </row>
    <row r="94" spans="1:41" ht="14.45" customHeight="1" x14ac:dyDescent="0.2">
      <c r="A94" s="155" t="s">
        <v>326</v>
      </c>
      <c r="B94" s="181" t="s">
        <v>327</v>
      </c>
      <c r="C94" s="111"/>
      <c r="D94" s="125"/>
      <c r="E94" s="124"/>
      <c r="F94" s="124"/>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c r="AL94" s="120"/>
      <c r="AM94" s="124"/>
      <c r="AN94" s="113">
        <f t="shared" si="15"/>
        <v>0</v>
      </c>
      <c r="AO94" s="104"/>
    </row>
    <row r="95" spans="1:41" ht="14.45" customHeight="1" x14ac:dyDescent="0.2">
      <c r="A95" s="155" t="s">
        <v>328</v>
      </c>
      <c r="B95" s="181" t="s">
        <v>329</v>
      </c>
      <c r="C95" s="111"/>
      <c r="D95" s="111"/>
      <c r="E95" s="129"/>
      <c r="F95" s="129"/>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c r="AI95" s="121"/>
      <c r="AJ95" s="399"/>
      <c r="AK95" s="129"/>
      <c r="AL95" s="125"/>
      <c r="AM95" s="124"/>
      <c r="AN95" s="113">
        <f t="shared" si="15"/>
        <v>0</v>
      </c>
      <c r="AO95" s="104"/>
    </row>
    <row r="96" spans="1:41" ht="14.45" customHeight="1" x14ac:dyDescent="0.2">
      <c r="A96" s="155" t="s">
        <v>330</v>
      </c>
      <c r="B96" s="181" t="s">
        <v>331</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9"/>
      <c r="AK96" s="111"/>
      <c r="AL96" s="125"/>
      <c r="AM96" s="124"/>
      <c r="AN96" s="113">
        <f t="shared" si="15"/>
        <v>0</v>
      </c>
      <c r="AO96" s="104"/>
    </row>
    <row r="97" spans="1:41" ht="14.45" customHeight="1" x14ac:dyDescent="0.2">
      <c r="A97" s="155" t="s">
        <v>332</v>
      </c>
      <c r="B97" s="181" t="s">
        <v>333</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9"/>
      <c r="AK97" s="111"/>
      <c r="AL97" s="125"/>
      <c r="AM97" s="124"/>
      <c r="AN97" s="113">
        <f t="shared" si="15"/>
        <v>0</v>
      </c>
      <c r="AO97" s="104"/>
    </row>
    <row r="98" spans="1:41" ht="14.45" customHeight="1" x14ac:dyDescent="0.2">
      <c r="A98" s="155" t="s">
        <v>334</v>
      </c>
      <c r="B98" s="181" t="s">
        <v>335</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9"/>
      <c r="AK98" s="111"/>
      <c r="AL98" s="125"/>
      <c r="AM98" s="124"/>
      <c r="AN98" s="113">
        <f t="shared" si="15"/>
        <v>0</v>
      </c>
      <c r="AO98" s="104"/>
    </row>
    <row r="99" spans="1:41" ht="14.45" customHeight="1" x14ac:dyDescent="0.2">
      <c r="A99" s="155" t="s">
        <v>336</v>
      </c>
      <c r="B99" s="181" t="s">
        <v>337</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c r="AI99" s="121"/>
      <c r="AJ99" s="399"/>
      <c r="AK99" s="111"/>
      <c r="AL99" s="125"/>
      <c r="AM99" s="124"/>
      <c r="AN99" s="113">
        <f t="shared" si="15"/>
        <v>0</v>
      </c>
      <c r="AO99" s="104"/>
    </row>
    <row r="100" spans="1:41" ht="14.45" customHeight="1" x14ac:dyDescent="0.2">
      <c r="A100" s="155" t="s">
        <v>338</v>
      </c>
      <c r="B100" s="181" t="s">
        <v>339</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9"/>
      <c r="AK100" s="111"/>
      <c r="AL100" s="125"/>
      <c r="AM100" s="124"/>
      <c r="AN100" s="113">
        <f t="shared" si="15"/>
        <v>0</v>
      </c>
      <c r="AO100" s="104"/>
    </row>
    <row r="101" spans="1:41" ht="14.45" customHeight="1" x14ac:dyDescent="0.2">
      <c r="A101" s="162" t="s">
        <v>340</v>
      </c>
      <c r="B101" s="182" t="s">
        <v>341</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c r="AI101" s="121"/>
      <c r="AJ101" s="399"/>
      <c r="AK101" s="111"/>
      <c r="AL101" s="125"/>
      <c r="AM101" s="124"/>
      <c r="AN101" s="113">
        <f t="shared" si="15"/>
        <v>0</v>
      </c>
      <c r="AO101" s="104"/>
    </row>
    <row r="102" spans="1:41" ht="14.45" customHeight="1" x14ac:dyDescent="0.2">
      <c r="A102" s="162" t="s">
        <v>342</v>
      </c>
      <c r="B102" s="182" t="s">
        <v>343</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c r="AI102" s="121"/>
      <c r="AJ102" s="399"/>
      <c r="AK102" s="111"/>
      <c r="AL102" s="125"/>
      <c r="AM102" s="124"/>
      <c r="AN102" s="113">
        <f t="shared" si="15"/>
        <v>0</v>
      </c>
      <c r="AO102" s="104"/>
    </row>
    <row r="103" spans="1:41" ht="14.45" customHeight="1" x14ac:dyDescent="0.2">
      <c r="A103" s="162" t="s">
        <v>344</v>
      </c>
      <c r="B103" s="182" t="s">
        <v>345</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c r="AI103" s="121"/>
      <c r="AJ103" s="400"/>
      <c r="AK103" s="111"/>
      <c r="AL103" s="125"/>
      <c r="AM103" s="124"/>
      <c r="AN103" s="113">
        <f t="shared" si="15"/>
        <v>0</v>
      </c>
      <c r="AO103" s="104"/>
    </row>
    <row r="104" spans="1:41" ht="14.45" customHeight="1" x14ac:dyDescent="0.2">
      <c r="A104" s="162" t="s">
        <v>346</v>
      </c>
      <c r="B104" s="182" t="s">
        <v>347</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400"/>
      <c r="AK104" s="111"/>
      <c r="AL104" s="125"/>
      <c r="AM104" s="124"/>
      <c r="AN104" s="113">
        <f t="shared" si="15"/>
        <v>0</v>
      </c>
      <c r="AO104" s="104"/>
    </row>
    <row r="105" spans="1:41" ht="14.45" customHeight="1" x14ac:dyDescent="0.2">
      <c r="A105" s="162" t="s">
        <v>348</v>
      </c>
      <c r="B105" s="182" t="s">
        <v>349</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c r="AI105" s="121"/>
      <c r="AJ105" s="399"/>
      <c r="AK105" s="115"/>
      <c r="AL105" s="125"/>
      <c r="AM105" s="124"/>
      <c r="AN105" s="113">
        <f t="shared" si="15"/>
        <v>0</v>
      </c>
      <c r="AO105" s="104"/>
    </row>
    <row r="106" spans="1:41" ht="15.75" x14ac:dyDescent="0.2">
      <c r="A106" s="509" t="s">
        <v>350</v>
      </c>
      <c r="B106" s="510"/>
      <c r="C106" s="163">
        <f>SUM(C85:C105)</f>
        <v>0</v>
      </c>
      <c r="D106" s="135">
        <f t="shared" ref="D106:AM106" si="16">SUM(D85:D105)</f>
        <v>0</v>
      </c>
      <c r="E106" s="131">
        <f t="shared" si="16"/>
        <v>0</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0</v>
      </c>
      <c r="Q106" s="163">
        <f t="shared" si="16"/>
        <v>0</v>
      </c>
      <c r="R106" s="163">
        <f t="shared" si="16"/>
        <v>0</v>
      </c>
      <c r="S106" s="163">
        <f t="shared" si="16"/>
        <v>0</v>
      </c>
      <c r="T106" s="163">
        <f t="shared" si="16"/>
        <v>0</v>
      </c>
      <c r="U106" s="163">
        <f t="shared" si="16"/>
        <v>0</v>
      </c>
      <c r="V106" s="135">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0</v>
      </c>
      <c r="AI106" s="134">
        <f t="shared" si="16"/>
        <v>0</v>
      </c>
      <c r="AJ106" s="401">
        <f t="shared" si="16"/>
        <v>0</v>
      </c>
      <c r="AK106" s="131">
        <f t="shared" si="16"/>
        <v>0</v>
      </c>
      <c r="AL106" s="133">
        <f t="shared" si="16"/>
        <v>0</v>
      </c>
      <c r="AM106" s="131">
        <f t="shared" si="16"/>
        <v>0</v>
      </c>
      <c r="AN106" s="113">
        <f t="shared" si="15"/>
        <v>0</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01" t="s">
        <v>351</v>
      </c>
      <c r="B108" s="502"/>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352</v>
      </c>
      <c r="B109" s="181" t="s">
        <v>353</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9"/>
      <c r="AK109" s="124"/>
      <c r="AL109" s="125"/>
      <c r="AM109" s="124"/>
      <c r="AN109" s="113">
        <f t="shared" ref="AN109:AN127" si="17">SUM(C109:AM109)</f>
        <v>0</v>
      </c>
      <c r="AO109" s="104"/>
    </row>
    <row r="110" spans="1:41" ht="14.45" customHeight="1" x14ac:dyDescent="0.2">
      <c r="A110" s="155" t="s">
        <v>354</v>
      </c>
      <c r="B110" s="181" t="s">
        <v>355</v>
      </c>
      <c r="C110" s="111"/>
      <c r="D110" s="111"/>
      <c r="E110" s="124"/>
      <c r="F110" s="124"/>
      <c r="G110" s="124"/>
      <c r="H110" s="120"/>
      <c r="I110" s="124"/>
      <c r="J110" s="124"/>
      <c r="K110" s="121"/>
      <c r="L110" s="124"/>
      <c r="M110" s="111"/>
      <c r="N110" s="111"/>
      <c r="O110" s="111"/>
      <c r="P110" s="111"/>
      <c r="Q110" s="111"/>
      <c r="R110" s="111"/>
      <c r="S110" s="111"/>
      <c r="T110" s="111"/>
      <c r="U110" s="111"/>
      <c r="V110" s="125"/>
      <c r="W110" s="124"/>
      <c r="X110" s="124"/>
      <c r="Y110" s="124"/>
      <c r="Z110" s="124"/>
      <c r="AA110" s="124"/>
      <c r="AB110" s="124"/>
      <c r="AC110" s="124"/>
      <c r="AD110" s="124"/>
      <c r="AE110" s="124"/>
      <c r="AF110" s="111"/>
      <c r="AG110" s="111"/>
      <c r="AH110" s="111"/>
      <c r="AI110" s="111"/>
      <c r="AJ110" s="399"/>
      <c r="AK110" s="124"/>
      <c r="AL110" s="125"/>
      <c r="AM110" s="124"/>
      <c r="AN110" s="113">
        <f t="shared" si="17"/>
        <v>0</v>
      </c>
      <c r="AO110" s="104"/>
    </row>
    <row r="111" spans="1:41" ht="14.45" customHeight="1" x14ac:dyDescent="0.2">
      <c r="A111" s="155" t="s">
        <v>356</v>
      </c>
      <c r="B111" s="181" t="s">
        <v>357</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9"/>
      <c r="AK111" s="124"/>
      <c r="AL111" s="125"/>
      <c r="AM111" s="124"/>
      <c r="AN111" s="113">
        <f t="shared" si="17"/>
        <v>0</v>
      </c>
      <c r="AO111" s="104"/>
    </row>
    <row r="112" spans="1:41" ht="14.45" customHeight="1" x14ac:dyDescent="0.2">
      <c r="A112" s="155" t="s">
        <v>358</v>
      </c>
      <c r="B112" s="181" t="s">
        <v>359</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9"/>
      <c r="AK112" s="124"/>
      <c r="AL112" s="125"/>
      <c r="AM112" s="124"/>
      <c r="AN112" s="113">
        <f t="shared" si="17"/>
        <v>0</v>
      </c>
      <c r="AO112" s="104"/>
    </row>
    <row r="113" spans="1:41" ht="14.45" customHeight="1" x14ac:dyDescent="0.2">
      <c r="A113" s="155" t="s">
        <v>360</v>
      </c>
      <c r="B113" s="181" t="s">
        <v>361</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9"/>
      <c r="AK113" s="111"/>
      <c r="AL113" s="125"/>
      <c r="AM113" s="124"/>
      <c r="AN113" s="113">
        <f t="shared" si="17"/>
        <v>0</v>
      </c>
      <c r="AO113" s="104"/>
    </row>
    <row r="114" spans="1:41" ht="14.45" customHeight="1" x14ac:dyDescent="0.2">
      <c r="A114" s="162" t="s">
        <v>362</v>
      </c>
      <c r="B114" s="182" t="s">
        <v>363</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9"/>
      <c r="AK114" s="111"/>
      <c r="AL114" s="125"/>
      <c r="AM114" s="124"/>
      <c r="AN114" s="113">
        <f t="shared" si="17"/>
        <v>0</v>
      </c>
      <c r="AO114" s="104"/>
    </row>
    <row r="115" spans="1:41" ht="14.45" customHeight="1" x14ac:dyDescent="0.2">
      <c r="A115" s="162" t="s">
        <v>364</v>
      </c>
      <c r="B115" s="182" t="s">
        <v>365</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9"/>
      <c r="AK115" s="111"/>
      <c r="AL115" s="125"/>
      <c r="AM115" s="124"/>
      <c r="AN115" s="113">
        <f t="shared" si="17"/>
        <v>0</v>
      </c>
      <c r="AO115" s="104"/>
    </row>
    <row r="116" spans="1:41" ht="14.45" customHeight="1" x14ac:dyDescent="0.2">
      <c r="A116" s="162" t="s">
        <v>366</v>
      </c>
      <c r="B116" s="182" t="s">
        <v>367</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400"/>
      <c r="AK116" s="111"/>
      <c r="AL116" s="125"/>
      <c r="AM116" s="124"/>
      <c r="AN116" s="113">
        <f t="shared" si="17"/>
        <v>0</v>
      </c>
      <c r="AO116" s="104"/>
    </row>
    <row r="117" spans="1:41" ht="14.45" customHeight="1" x14ac:dyDescent="0.2">
      <c r="A117" s="162" t="s">
        <v>368</v>
      </c>
      <c r="B117" s="182" t="s">
        <v>369</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9"/>
      <c r="AK117" s="111"/>
      <c r="AL117" s="125"/>
      <c r="AM117" s="124"/>
      <c r="AN117" s="113">
        <f t="shared" si="17"/>
        <v>0</v>
      </c>
      <c r="AO117" s="104"/>
    </row>
    <row r="118" spans="1:41" ht="14.45" customHeight="1" x14ac:dyDescent="0.2">
      <c r="A118" s="155" t="s">
        <v>370</v>
      </c>
      <c r="B118" s="181" t="s">
        <v>371</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9"/>
      <c r="AK118" s="111"/>
      <c r="AL118" s="125"/>
      <c r="AM118" s="124"/>
      <c r="AN118" s="113">
        <f t="shared" si="17"/>
        <v>0</v>
      </c>
      <c r="AO118" s="104"/>
    </row>
    <row r="119" spans="1:41" ht="14.45" customHeight="1" x14ac:dyDescent="0.2">
      <c r="A119" s="162" t="s">
        <v>372</v>
      </c>
      <c r="B119" s="182" t="s">
        <v>373</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374</v>
      </c>
      <c r="B120" s="182" t="s">
        <v>375</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376</v>
      </c>
      <c r="B121" s="182" t="s">
        <v>377</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2"/>
      <c r="AK121" s="111"/>
      <c r="AL121" s="125"/>
      <c r="AM121" s="124"/>
      <c r="AN121" s="113">
        <f t="shared" si="17"/>
        <v>0</v>
      </c>
      <c r="AO121" s="104"/>
    </row>
    <row r="122" spans="1:41" ht="14.45" customHeight="1" x14ac:dyDescent="0.2">
      <c r="A122" s="155" t="s">
        <v>378</v>
      </c>
      <c r="B122" s="183" t="s">
        <v>379</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380</v>
      </c>
      <c r="B123" s="184" t="s">
        <v>381</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382</v>
      </c>
      <c r="B124" s="184" t="s">
        <v>383</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384</v>
      </c>
      <c r="B125" s="184" t="s">
        <v>385</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386</v>
      </c>
      <c r="B126" s="183" t="s">
        <v>387</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388</v>
      </c>
      <c r="B127" s="166"/>
      <c r="C127" s="163">
        <f>SUM(C109:C126)</f>
        <v>0</v>
      </c>
      <c r="D127" s="135">
        <f t="shared" ref="D127:AM127" si="18">SUM(D109:D126)</f>
        <v>0</v>
      </c>
      <c r="E127" s="131">
        <f t="shared" si="18"/>
        <v>0</v>
      </c>
      <c r="F127" s="131">
        <f t="shared" si="18"/>
        <v>0</v>
      </c>
      <c r="G127" s="131">
        <f t="shared" si="18"/>
        <v>0</v>
      </c>
      <c r="H127" s="133">
        <f t="shared" si="18"/>
        <v>0</v>
      </c>
      <c r="I127" s="131">
        <f t="shared" si="18"/>
        <v>0</v>
      </c>
      <c r="J127" s="131">
        <f t="shared" si="18"/>
        <v>0</v>
      </c>
      <c r="K127" s="134">
        <f t="shared" si="18"/>
        <v>0</v>
      </c>
      <c r="L127" s="131">
        <f>SUM(L109:L126)</f>
        <v>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0</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1">
        <f t="shared" si="18"/>
        <v>0</v>
      </c>
      <c r="AK127" s="131">
        <f>SUM(AK109:AK126)</f>
        <v>0</v>
      </c>
      <c r="AL127" s="135">
        <f t="shared" si="18"/>
        <v>0</v>
      </c>
      <c r="AM127" s="131">
        <f t="shared" si="18"/>
        <v>0</v>
      </c>
      <c r="AN127" s="113">
        <f t="shared" si="17"/>
        <v>0</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03" t="s">
        <v>389</v>
      </c>
      <c r="B129" s="504"/>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390</v>
      </c>
      <c r="B130" s="181" t="s">
        <v>391</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c r="AJ130" s="121"/>
      <c r="AK130" s="111"/>
      <c r="AL130" s="125"/>
      <c r="AM130" s="124"/>
      <c r="AN130" s="113">
        <f t="shared" ref="AN130:AN144" si="19">SUM(C130:AM130)</f>
        <v>0</v>
      </c>
      <c r="AO130" s="104"/>
    </row>
    <row r="131" spans="1:41" ht="14.45" customHeight="1" x14ac:dyDescent="0.2">
      <c r="A131" s="155" t="s">
        <v>392</v>
      </c>
      <c r="B131" s="181" t="s">
        <v>393</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c r="AJ131" s="121"/>
      <c r="AK131" s="111"/>
      <c r="AL131" s="125"/>
      <c r="AM131" s="124"/>
      <c r="AN131" s="113">
        <f t="shared" si="19"/>
        <v>0</v>
      </c>
      <c r="AO131" s="104"/>
    </row>
    <row r="132" spans="1:41" ht="14.45" customHeight="1" x14ac:dyDescent="0.2">
      <c r="A132" s="155" t="s">
        <v>394</v>
      </c>
      <c r="B132" s="181" t="s">
        <v>395</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c r="AJ132" s="121"/>
      <c r="AK132" s="111"/>
      <c r="AL132" s="125"/>
      <c r="AM132" s="124"/>
      <c r="AN132" s="113">
        <f t="shared" si="19"/>
        <v>0</v>
      </c>
      <c r="AO132" s="104"/>
    </row>
    <row r="133" spans="1:41" ht="14.45" customHeight="1" x14ac:dyDescent="0.2">
      <c r="A133" s="155" t="s">
        <v>396</v>
      </c>
      <c r="B133" s="183" t="s">
        <v>397</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c r="AK133" s="121"/>
      <c r="AL133" s="124"/>
      <c r="AM133" s="124"/>
      <c r="AN133" s="113">
        <f t="shared" si="19"/>
        <v>0</v>
      </c>
      <c r="AO133" s="104"/>
    </row>
    <row r="134" spans="1:41" ht="14.45" customHeight="1" x14ac:dyDescent="0.2">
      <c r="A134" s="155" t="s">
        <v>398</v>
      </c>
      <c r="B134" s="181" t="s">
        <v>399</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400</v>
      </c>
      <c r="B135" s="181" t="s">
        <v>401</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402</v>
      </c>
      <c r="B136" s="181" t="s">
        <v>403</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c r="AI136" s="121"/>
      <c r="AJ136" s="111"/>
      <c r="AK136" s="111"/>
      <c r="AL136" s="125"/>
      <c r="AM136" s="124"/>
      <c r="AN136" s="113">
        <f t="shared" si="19"/>
        <v>0</v>
      </c>
      <c r="AO136" s="104"/>
    </row>
    <row r="137" spans="1:41" ht="14.45" customHeight="1" x14ac:dyDescent="0.2">
      <c r="A137" s="155" t="s">
        <v>404</v>
      </c>
      <c r="B137" s="181" t="s">
        <v>405</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406</v>
      </c>
      <c r="B138" s="182" t="s">
        <v>407</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408</v>
      </c>
      <c r="B139" s="182" t="s">
        <v>409</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410</v>
      </c>
      <c r="B140" s="181" t="s">
        <v>411</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c r="AI140" s="121"/>
      <c r="AJ140" s="111"/>
      <c r="AK140" s="111"/>
      <c r="AL140" s="125"/>
      <c r="AM140" s="124"/>
      <c r="AN140" s="113">
        <f t="shared" si="19"/>
        <v>0</v>
      </c>
      <c r="AO140" s="104"/>
    </row>
    <row r="141" spans="1:41" ht="14.45" customHeight="1" x14ac:dyDescent="0.2">
      <c r="A141" s="155" t="s">
        <v>412</v>
      </c>
      <c r="B141" s="181" t="s">
        <v>413</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414</v>
      </c>
      <c r="B142" s="181" t="s">
        <v>415</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c r="AI142" s="121"/>
      <c r="AJ142" s="111"/>
      <c r="AK142" s="111"/>
      <c r="AL142" s="125"/>
      <c r="AM142" s="124"/>
      <c r="AN142" s="113">
        <f t="shared" si="19"/>
        <v>0</v>
      </c>
      <c r="AO142" s="104"/>
    </row>
    <row r="143" spans="1:41" ht="14.45" customHeight="1" x14ac:dyDescent="0.2">
      <c r="A143" s="164" t="s">
        <v>416</v>
      </c>
      <c r="B143" s="185" t="s">
        <v>417</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672</v>
      </c>
      <c r="B144" s="390" t="s">
        <v>698</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418</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0</v>
      </c>
      <c r="AI145" s="131">
        <f t="shared" si="21"/>
        <v>0</v>
      </c>
      <c r="AJ145" s="131">
        <f t="shared" si="21"/>
        <v>0</v>
      </c>
      <c r="AK145" s="121">
        <f t="shared" si="21"/>
        <v>0</v>
      </c>
      <c r="AL145" s="131">
        <f t="shared" si="21"/>
        <v>0</v>
      </c>
      <c r="AM145" s="131">
        <f t="shared" si="21"/>
        <v>0</v>
      </c>
      <c r="AN145" s="113">
        <f>SUM(C145:AM145)</f>
        <v>0</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01" t="s">
        <v>419</v>
      </c>
      <c r="B147" s="502"/>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420</v>
      </c>
      <c r="B148" s="182" t="s">
        <v>421</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422</v>
      </c>
      <c r="B149" s="182" t="s">
        <v>423</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424</v>
      </c>
      <c r="B150" s="181" t="s">
        <v>425</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426</v>
      </c>
      <c r="B151" s="181" t="s">
        <v>537</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c r="AI151" s="121"/>
      <c r="AJ151" s="111"/>
      <c r="AK151" s="111"/>
      <c r="AL151" s="125"/>
      <c r="AM151" s="124"/>
      <c r="AN151" s="113">
        <f t="shared" si="22"/>
        <v>0</v>
      </c>
      <c r="AO151" s="104"/>
    </row>
    <row r="152" spans="1:41" ht="14.45" customHeight="1" x14ac:dyDescent="0.2">
      <c r="A152" s="164" t="s">
        <v>427</v>
      </c>
      <c r="B152" s="184" t="s">
        <v>428</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c r="AI152" s="121"/>
      <c r="AJ152" s="111"/>
      <c r="AK152" s="111"/>
      <c r="AL152" s="125"/>
      <c r="AM152" s="124"/>
      <c r="AN152" s="113">
        <f t="shared" si="22"/>
        <v>0</v>
      </c>
      <c r="AO152" s="104"/>
    </row>
    <row r="153" spans="1:41" ht="14.45" customHeight="1" x14ac:dyDescent="0.2">
      <c r="A153" s="164" t="s">
        <v>429</v>
      </c>
      <c r="B153" s="184" t="s">
        <v>430</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c r="AI153" s="121"/>
      <c r="AJ153" s="111"/>
      <c r="AK153" s="111"/>
      <c r="AL153" s="125"/>
      <c r="AM153" s="124"/>
      <c r="AN153" s="113">
        <f t="shared" si="22"/>
        <v>0</v>
      </c>
      <c r="AO153" s="104"/>
    </row>
    <row r="154" spans="1:41" ht="14.45" customHeight="1" x14ac:dyDescent="0.2">
      <c r="A154" s="164" t="s">
        <v>431</v>
      </c>
      <c r="B154" s="184" t="s">
        <v>432</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c r="AI154" s="121"/>
      <c r="AJ154" s="111"/>
      <c r="AK154" s="111"/>
      <c r="AL154" s="125"/>
      <c r="AM154" s="124"/>
      <c r="AN154" s="113">
        <f t="shared" si="22"/>
        <v>0</v>
      </c>
      <c r="AO154" s="104"/>
    </row>
    <row r="155" spans="1:41" ht="14.45" customHeight="1" x14ac:dyDescent="0.2">
      <c r="A155" s="164" t="s">
        <v>433</v>
      </c>
      <c r="B155" s="184" t="s">
        <v>434</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c r="AI155" s="121"/>
      <c r="AJ155" s="111"/>
      <c r="AK155" s="111"/>
      <c r="AL155" s="125"/>
      <c r="AM155" s="124"/>
      <c r="AN155" s="113">
        <f t="shared" si="22"/>
        <v>0</v>
      </c>
      <c r="AO155" s="104"/>
    </row>
    <row r="156" spans="1:41" ht="15.75" x14ac:dyDescent="0.2">
      <c r="A156" s="165" t="s">
        <v>435</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0</v>
      </c>
      <c r="AI156" s="121">
        <f t="shared" si="23"/>
        <v>0</v>
      </c>
      <c r="AJ156" s="111">
        <f t="shared" si="23"/>
        <v>0</v>
      </c>
      <c r="AK156" s="111">
        <f t="shared" si="23"/>
        <v>0</v>
      </c>
      <c r="AL156" s="125">
        <f t="shared" si="23"/>
        <v>0</v>
      </c>
      <c r="AM156" s="124">
        <f t="shared" si="23"/>
        <v>0</v>
      </c>
      <c r="AN156" s="113">
        <f t="shared" si="22"/>
        <v>0</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436</v>
      </c>
      <c r="B158" s="170"/>
      <c r="C158" s="317">
        <f>SUM(C106,C127,C145,C156)</f>
        <v>0</v>
      </c>
      <c r="D158" s="171">
        <f t="shared" ref="D158:AM158" si="24">SUM(D106,D127,D145,D156)</f>
        <v>0</v>
      </c>
      <c r="E158" s="148">
        <f t="shared" si="24"/>
        <v>0</v>
      </c>
      <c r="F158" s="148">
        <f t="shared" si="24"/>
        <v>0</v>
      </c>
      <c r="G158" s="148">
        <f t="shared" si="24"/>
        <v>0</v>
      </c>
      <c r="H158" s="171">
        <f t="shared" si="24"/>
        <v>0</v>
      </c>
      <c r="I158" s="148">
        <f t="shared" si="24"/>
        <v>0</v>
      </c>
      <c r="J158" s="148">
        <f t="shared" si="24"/>
        <v>0</v>
      </c>
      <c r="K158" s="171">
        <f t="shared" si="24"/>
        <v>0</v>
      </c>
      <c r="L158" s="148">
        <f t="shared" si="24"/>
        <v>0</v>
      </c>
      <c r="M158" s="171">
        <f t="shared" si="24"/>
        <v>0</v>
      </c>
      <c r="N158" s="148">
        <f t="shared" si="24"/>
        <v>0</v>
      </c>
      <c r="O158" s="148">
        <f t="shared" si="24"/>
        <v>0</v>
      </c>
      <c r="P158" s="148">
        <f t="shared" si="24"/>
        <v>0</v>
      </c>
      <c r="Q158" s="148">
        <f t="shared" si="24"/>
        <v>0</v>
      </c>
      <c r="R158" s="148">
        <f t="shared" si="24"/>
        <v>0</v>
      </c>
      <c r="S158" s="148">
        <f t="shared" si="24"/>
        <v>0</v>
      </c>
      <c r="T158" s="148">
        <f t="shared" si="24"/>
        <v>0</v>
      </c>
      <c r="U158" s="148">
        <f t="shared" si="24"/>
        <v>0</v>
      </c>
      <c r="V158" s="148">
        <f t="shared" si="24"/>
        <v>0</v>
      </c>
      <c r="W158" s="148">
        <f t="shared" si="24"/>
        <v>0</v>
      </c>
      <c r="X158" s="148">
        <f t="shared" si="24"/>
        <v>0</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0</v>
      </c>
      <c r="AI158" s="148">
        <f t="shared" si="24"/>
        <v>0</v>
      </c>
      <c r="AJ158" s="148">
        <f t="shared" si="24"/>
        <v>0</v>
      </c>
      <c r="AK158" s="148">
        <f t="shared" si="24"/>
        <v>0</v>
      </c>
      <c r="AL158" s="148">
        <f t="shared" si="24"/>
        <v>0</v>
      </c>
      <c r="AM158" s="148">
        <f t="shared" si="24"/>
        <v>0</v>
      </c>
      <c r="AN158" s="150">
        <f>SUM(C158:AM158)</f>
        <v>0</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671</v>
      </c>
      <c r="B160" s="170"/>
      <c r="C160" s="148">
        <f>SUM(C80,C158)</f>
        <v>0</v>
      </c>
      <c r="D160" s="148">
        <f t="shared" ref="D160:AM160" si="25">SUM(D80,D158)</f>
        <v>0</v>
      </c>
      <c r="E160" s="148">
        <f t="shared" si="25"/>
        <v>0</v>
      </c>
      <c r="F160" s="148">
        <f t="shared" si="25"/>
        <v>0</v>
      </c>
      <c r="G160" s="148">
        <f t="shared" si="25"/>
        <v>0</v>
      </c>
      <c r="H160" s="148">
        <f t="shared" si="25"/>
        <v>0</v>
      </c>
      <c r="I160" s="148">
        <f t="shared" si="25"/>
        <v>0</v>
      </c>
      <c r="J160" s="148">
        <f t="shared" si="25"/>
        <v>0</v>
      </c>
      <c r="K160" s="148">
        <f t="shared" si="25"/>
        <v>0</v>
      </c>
      <c r="L160" s="148">
        <f t="shared" si="25"/>
        <v>0</v>
      </c>
      <c r="M160" s="148">
        <f t="shared" si="25"/>
        <v>0</v>
      </c>
      <c r="N160" s="148">
        <f t="shared" si="25"/>
        <v>0</v>
      </c>
      <c r="O160" s="148">
        <f t="shared" si="25"/>
        <v>0</v>
      </c>
      <c r="P160" s="148">
        <f t="shared" si="25"/>
        <v>0</v>
      </c>
      <c r="Q160" s="148">
        <f t="shared" si="25"/>
        <v>0</v>
      </c>
      <c r="R160" s="148">
        <f t="shared" si="25"/>
        <v>0</v>
      </c>
      <c r="S160" s="148">
        <f t="shared" si="25"/>
        <v>0</v>
      </c>
      <c r="T160" s="148">
        <f t="shared" si="25"/>
        <v>0</v>
      </c>
      <c r="U160" s="148">
        <f t="shared" si="25"/>
        <v>0</v>
      </c>
      <c r="V160" s="148">
        <f t="shared" si="25"/>
        <v>0</v>
      </c>
      <c r="W160" s="148">
        <f t="shared" si="25"/>
        <v>0</v>
      </c>
      <c r="X160" s="148">
        <f t="shared" si="25"/>
        <v>0</v>
      </c>
      <c r="Y160" s="148">
        <f t="shared" si="25"/>
        <v>0</v>
      </c>
      <c r="Z160" s="148">
        <f t="shared" si="25"/>
        <v>0</v>
      </c>
      <c r="AA160" s="148">
        <f t="shared" si="25"/>
        <v>0</v>
      </c>
      <c r="AB160" s="148">
        <f t="shared" si="25"/>
        <v>0</v>
      </c>
      <c r="AC160" s="148">
        <f t="shared" si="25"/>
        <v>0</v>
      </c>
      <c r="AD160" s="148">
        <f t="shared" si="25"/>
        <v>0</v>
      </c>
      <c r="AE160" s="148">
        <f t="shared" si="25"/>
        <v>0</v>
      </c>
      <c r="AF160" s="148">
        <f t="shared" si="25"/>
        <v>0</v>
      </c>
      <c r="AG160" s="148">
        <f t="shared" si="25"/>
        <v>0</v>
      </c>
      <c r="AH160" s="148">
        <f t="shared" si="25"/>
        <v>0</v>
      </c>
      <c r="AI160" s="148">
        <f t="shared" si="25"/>
        <v>0</v>
      </c>
      <c r="AJ160" s="148">
        <f t="shared" si="25"/>
        <v>0</v>
      </c>
      <c r="AK160" s="148">
        <f t="shared" si="25"/>
        <v>0</v>
      </c>
      <c r="AL160" s="148">
        <f t="shared" si="25"/>
        <v>0</v>
      </c>
      <c r="AM160" s="148">
        <f t="shared" si="25"/>
        <v>0</v>
      </c>
      <c r="AN160" s="150">
        <f>SUM(C160:AM160)</f>
        <v>0</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438</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439</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106:B106"/>
    <mergeCell ref="A108:B108"/>
    <mergeCell ref="A129:B129"/>
    <mergeCell ref="A147:B14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11" t="str">
        <f>"Balansstandenoverzicht provincie "&amp;'4.Informatie'!C5&amp;" ("&amp;'4.Informatie'!C6&amp;"): "&amp;"jaar "&amp;'4.Informatie'!C7</f>
        <v>Balansstandenoverzicht provincie aaaa (xxxx): jaar 2020</v>
      </c>
      <c r="C1" s="511"/>
      <c r="D1" s="511"/>
      <c r="E1" s="511"/>
      <c r="F1" s="511"/>
      <c r="G1" s="511"/>
      <c r="H1" s="511"/>
      <c r="I1" s="511"/>
    </row>
    <row r="2" spans="1:11" s="191" customFormat="1" ht="18" customHeight="1" x14ac:dyDescent="0.25">
      <c r="A2" s="188"/>
      <c r="B2" s="189" t="s">
        <v>455</v>
      </c>
      <c r="C2" s="188"/>
      <c r="D2" s="190"/>
      <c r="E2" s="190"/>
      <c r="F2" s="190"/>
    </row>
    <row r="3" spans="1:11" ht="12.75" customHeight="1" x14ac:dyDescent="0.2">
      <c r="A3" s="192"/>
      <c r="B3" s="192"/>
      <c r="C3" s="193"/>
      <c r="D3" s="194" t="s">
        <v>456</v>
      </c>
      <c r="E3" s="78"/>
      <c r="F3" s="195" t="s">
        <v>457</v>
      </c>
      <c r="G3" s="196"/>
      <c r="H3" s="197" t="s">
        <v>458</v>
      </c>
      <c r="I3" s="198"/>
    </row>
    <row r="4" spans="1:11" ht="12.75" customHeight="1" x14ac:dyDescent="0.2">
      <c r="A4" s="199"/>
      <c r="B4" s="84" t="s">
        <v>459</v>
      </c>
      <c r="C4" s="199"/>
      <c r="D4" s="199"/>
      <c r="E4" s="200"/>
      <c r="F4" s="201"/>
      <c r="G4" s="202"/>
      <c r="H4" s="201"/>
      <c r="I4" s="202"/>
    </row>
    <row r="5" spans="1:11" ht="19.5" customHeight="1" x14ac:dyDescent="0.2">
      <c r="A5" s="192"/>
      <c r="B5" s="203" t="s">
        <v>460</v>
      </c>
      <c r="C5" s="204"/>
      <c r="D5" s="205"/>
      <c r="E5" s="206"/>
      <c r="F5" s="207"/>
      <c r="G5" s="208"/>
      <c r="H5" s="207"/>
      <c r="I5" s="208"/>
    </row>
    <row r="6" spans="1:11" ht="19.5" customHeight="1" x14ac:dyDescent="0.2">
      <c r="A6" s="192"/>
      <c r="B6" s="209" t="s">
        <v>461</v>
      </c>
      <c r="C6" s="210"/>
      <c r="D6" s="205"/>
      <c r="E6" s="211"/>
      <c r="F6" s="207"/>
      <c r="G6" s="208"/>
      <c r="H6" s="207"/>
      <c r="I6" s="208"/>
    </row>
    <row r="7" spans="1:11" ht="12.75" x14ac:dyDescent="0.2">
      <c r="A7" s="192"/>
      <c r="B7" s="26" t="s">
        <v>462</v>
      </c>
      <c r="C7" s="212"/>
      <c r="D7" s="213" t="s">
        <v>308</v>
      </c>
      <c r="E7" s="214"/>
      <c r="F7" s="215"/>
      <c r="G7" s="216"/>
      <c r="H7" s="215"/>
      <c r="I7" s="208"/>
      <c r="K7" s="346" t="s">
        <v>661</v>
      </c>
    </row>
    <row r="8" spans="1:11" ht="12.75" x14ac:dyDescent="0.2">
      <c r="A8" s="192"/>
      <c r="B8" s="26" t="s">
        <v>463</v>
      </c>
      <c r="C8" s="212"/>
      <c r="D8" s="213" t="s">
        <v>310</v>
      </c>
      <c r="E8" s="214"/>
      <c r="F8" s="215"/>
      <c r="G8" s="216"/>
      <c r="H8" s="215"/>
      <c r="I8" s="208"/>
      <c r="K8" s="346" t="s">
        <v>661</v>
      </c>
    </row>
    <row r="9" spans="1:11" ht="12.75" x14ac:dyDescent="0.2">
      <c r="A9" s="192"/>
      <c r="B9" s="217" t="s">
        <v>464</v>
      </c>
      <c r="C9" s="212"/>
      <c r="D9" s="213" t="s">
        <v>312</v>
      </c>
      <c r="E9" s="214"/>
      <c r="F9" s="215"/>
      <c r="G9" s="216"/>
      <c r="H9" s="215"/>
      <c r="I9" s="208"/>
      <c r="K9" s="346" t="s">
        <v>661</v>
      </c>
    </row>
    <row r="10" spans="1:11" ht="19.5" customHeight="1" x14ac:dyDescent="0.2">
      <c r="A10" s="192"/>
      <c r="B10" s="218" t="s">
        <v>465</v>
      </c>
      <c r="C10" s="212"/>
      <c r="D10" s="213"/>
      <c r="E10" s="214"/>
      <c r="F10" s="219"/>
      <c r="G10" s="216"/>
      <c r="H10" s="219"/>
      <c r="I10" s="208"/>
      <c r="K10" s="347"/>
    </row>
    <row r="11" spans="1:11" ht="12.75" x14ac:dyDescent="0.2">
      <c r="A11" s="192"/>
      <c r="B11" s="217" t="s">
        <v>466</v>
      </c>
      <c r="C11" s="212"/>
      <c r="D11" s="213" t="s">
        <v>314</v>
      </c>
      <c r="E11" s="214"/>
      <c r="F11" s="215"/>
      <c r="G11" s="216"/>
      <c r="H11" s="215"/>
      <c r="I11" s="208"/>
      <c r="K11" s="346" t="s">
        <v>661</v>
      </c>
    </row>
    <row r="12" spans="1:11" ht="12.75" x14ac:dyDescent="0.2">
      <c r="A12" s="192"/>
      <c r="B12" s="217" t="s">
        <v>467</v>
      </c>
      <c r="C12" s="212"/>
      <c r="D12" s="213" t="s">
        <v>316</v>
      </c>
      <c r="E12" s="214"/>
      <c r="F12" s="215"/>
      <c r="G12" s="216"/>
      <c r="H12" s="215"/>
      <c r="I12" s="208"/>
      <c r="K12" s="346" t="s">
        <v>661</v>
      </c>
    </row>
    <row r="13" spans="1:11" ht="12.75" x14ac:dyDescent="0.2">
      <c r="A13" s="192"/>
      <c r="B13" s="217" t="s">
        <v>468</v>
      </c>
      <c r="C13" s="212"/>
      <c r="D13" s="213" t="s">
        <v>318</v>
      </c>
      <c r="E13" s="214"/>
      <c r="F13" s="215"/>
      <c r="G13" s="216"/>
      <c r="H13" s="215"/>
      <c r="I13" s="208"/>
      <c r="K13" s="346" t="s">
        <v>661</v>
      </c>
    </row>
    <row r="14" spans="1:11" ht="12.75" x14ac:dyDescent="0.2">
      <c r="A14" s="192"/>
      <c r="B14" s="217" t="s">
        <v>469</v>
      </c>
      <c r="C14" s="212"/>
      <c r="D14" s="213" t="s">
        <v>320</v>
      </c>
      <c r="E14" s="214"/>
      <c r="F14" s="220"/>
      <c r="G14" s="216"/>
      <c r="H14" s="220"/>
      <c r="I14" s="208"/>
      <c r="K14" s="346" t="s">
        <v>661</v>
      </c>
    </row>
    <row r="15" spans="1:11" ht="12.75" x14ac:dyDescent="0.2">
      <c r="A15" s="192"/>
      <c r="B15" s="217" t="s">
        <v>470</v>
      </c>
      <c r="C15" s="212"/>
      <c r="D15" s="213" t="s">
        <v>322</v>
      </c>
      <c r="E15" s="214"/>
      <c r="F15" s="215"/>
      <c r="G15" s="216"/>
      <c r="H15" s="215"/>
      <c r="I15" s="208"/>
      <c r="K15" s="346" t="s">
        <v>661</v>
      </c>
    </row>
    <row r="16" spans="1:11" ht="12.75" x14ac:dyDescent="0.2">
      <c r="A16" s="192"/>
      <c r="B16" s="217" t="s">
        <v>471</v>
      </c>
      <c r="C16" s="212"/>
      <c r="D16" s="213" t="s">
        <v>324</v>
      </c>
      <c r="E16" s="214"/>
      <c r="F16" s="215"/>
      <c r="G16" s="216"/>
      <c r="H16" s="215"/>
      <c r="I16" s="208"/>
      <c r="K16" s="346" t="s">
        <v>661</v>
      </c>
    </row>
    <row r="17" spans="1:11" ht="12.75" x14ac:dyDescent="0.2">
      <c r="A17" s="192"/>
      <c r="B17" s="217" t="s">
        <v>472</v>
      </c>
      <c r="C17" s="212"/>
      <c r="D17" s="213" t="s">
        <v>326</v>
      </c>
      <c r="E17" s="214"/>
      <c r="F17" s="215"/>
      <c r="G17" s="216"/>
      <c r="H17" s="215"/>
      <c r="I17" s="208"/>
      <c r="K17" s="346" t="s">
        <v>661</v>
      </c>
    </row>
    <row r="18" spans="1:11" ht="19.5" customHeight="1" x14ac:dyDescent="0.2">
      <c r="A18" s="192"/>
      <c r="B18" s="218" t="s">
        <v>473</v>
      </c>
      <c r="C18" s="212"/>
      <c r="D18" s="213"/>
      <c r="E18" s="214"/>
      <c r="F18" s="219"/>
      <c r="G18" s="216"/>
      <c r="H18" s="219"/>
      <c r="I18" s="208"/>
      <c r="K18" s="347"/>
    </row>
    <row r="19" spans="1:11" ht="12.75" x14ac:dyDescent="0.2">
      <c r="A19" s="192"/>
      <c r="B19" s="217" t="s">
        <v>474</v>
      </c>
      <c r="C19" s="212"/>
      <c r="D19" s="213" t="s">
        <v>328</v>
      </c>
      <c r="E19" s="214"/>
      <c r="F19" s="215"/>
      <c r="G19" s="216"/>
      <c r="H19" s="215"/>
      <c r="I19" s="208"/>
      <c r="K19" s="346" t="s">
        <v>662</v>
      </c>
    </row>
    <row r="20" spans="1:11" ht="12.75" x14ac:dyDescent="0.2">
      <c r="A20" s="192"/>
      <c r="B20" s="217" t="s">
        <v>475</v>
      </c>
      <c r="C20" s="212"/>
      <c r="D20" s="213" t="s">
        <v>330</v>
      </c>
      <c r="E20" s="214"/>
      <c r="F20" s="215"/>
      <c r="G20" s="216"/>
      <c r="H20" s="215"/>
      <c r="I20" s="208"/>
      <c r="K20" s="346" t="s">
        <v>662</v>
      </c>
    </row>
    <row r="21" spans="1:11" ht="12.75" x14ac:dyDescent="0.2">
      <c r="A21" s="192"/>
      <c r="B21" s="217" t="s">
        <v>476</v>
      </c>
      <c r="C21" s="212"/>
      <c r="D21" s="213" t="s">
        <v>332</v>
      </c>
      <c r="E21" s="214"/>
      <c r="F21" s="220"/>
      <c r="G21" s="216"/>
      <c r="H21" s="220"/>
      <c r="I21" s="208"/>
      <c r="K21" s="346" t="s">
        <v>662</v>
      </c>
    </row>
    <row r="22" spans="1:11" ht="12.75" x14ac:dyDescent="0.2">
      <c r="A22" s="192"/>
      <c r="B22" s="217" t="s">
        <v>477</v>
      </c>
      <c r="C22" s="212"/>
      <c r="D22" s="213" t="s">
        <v>334</v>
      </c>
      <c r="E22" s="214"/>
      <c r="F22" s="215"/>
      <c r="G22" s="216"/>
      <c r="H22" s="215"/>
      <c r="I22" s="208"/>
      <c r="K22" s="346" t="s">
        <v>662</v>
      </c>
    </row>
    <row r="23" spans="1:11" ht="12.75" x14ac:dyDescent="0.2">
      <c r="A23" s="192"/>
      <c r="B23" s="217" t="s">
        <v>478</v>
      </c>
      <c r="C23" s="212"/>
      <c r="D23" s="213" t="s">
        <v>336</v>
      </c>
      <c r="E23" s="214"/>
      <c r="F23" s="215"/>
      <c r="G23" s="216"/>
      <c r="H23" s="215"/>
      <c r="I23" s="208"/>
      <c r="K23" s="346" t="s">
        <v>662</v>
      </c>
    </row>
    <row r="24" spans="1:11" ht="12.75" x14ac:dyDescent="0.2">
      <c r="A24" s="192"/>
      <c r="B24" s="217" t="s">
        <v>479</v>
      </c>
      <c r="C24" s="212"/>
      <c r="D24" s="213" t="s">
        <v>338</v>
      </c>
      <c r="E24" s="214"/>
      <c r="F24" s="215"/>
      <c r="G24" s="216"/>
      <c r="H24" s="215"/>
      <c r="I24" s="208"/>
      <c r="K24" s="346" t="s">
        <v>662</v>
      </c>
    </row>
    <row r="25" spans="1:11" ht="12.75" x14ac:dyDescent="0.2">
      <c r="A25" s="192"/>
      <c r="B25" s="217" t="s">
        <v>480</v>
      </c>
      <c r="C25" s="212"/>
      <c r="D25" s="213" t="s">
        <v>340</v>
      </c>
      <c r="E25" s="214"/>
      <c r="F25" s="215"/>
      <c r="G25" s="216"/>
      <c r="H25" s="215"/>
      <c r="I25" s="208"/>
      <c r="K25" s="346" t="s">
        <v>662</v>
      </c>
    </row>
    <row r="26" spans="1:11" ht="12.75" x14ac:dyDescent="0.2">
      <c r="A26" s="192"/>
      <c r="B26" s="217" t="s">
        <v>481</v>
      </c>
      <c r="C26" s="212"/>
      <c r="D26" s="213" t="s">
        <v>342</v>
      </c>
      <c r="E26" s="214"/>
      <c r="F26" s="215"/>
      <c r="G26" s="216"/>
      <c r="H26" s="215"/>
      <c r="I26" s="208"/>
      <c r="K26" s="346" t="s">
        <v>662</v>
      </c>
    </row>
    <row r="27" spans="1:11" ht="12.75" x14ac:dyDescent="0.2">
      <c r="A27" s="192"/>
      <c r="B27" s="217" t="s">
        <v>482</v>
      </c>
      <c r="C27" s="212"/>
      <c r="D27" s="213" t="s">
        <v>344</v>
      </c>
      <c r="E27" s="214"/>
      <c r="F27" s="215"/>
      <c r="G27" s="216"/>
      <c r="H27" s="215"/>
      <c r="I27" s="208"/>
      <c r="K27" s="346" t="s">
        <v>662</v>
      </c>
    </row>
    <row r="28" spans="1:11" ht="12.75" x14ac:dyDescent="0.2">
      <c r="A28" s="192"/>
      <c r="B28" s="217" t="s">
        <v>483</v>
      </c>
      <c r="C28" s="212"/>
      <c r="D28" s="213" t="s">
        <v>346</v>
      </c>
      <c r="E28" s="214"/>
      <c r="F28" s="215"/>
      <c r="G28" s="216"/>
      <c r="H28" s="215"/>
      <c r="I28" s="208"/>
      <c r="K28" s="346" t="s">
        <v>662</v>
      </c>
    </row>
    <row r="29" spans="1:11" ht="12.75" x14ac:dyDescent="0.2">
      <c r="A29" s="192"/>
      <c r="B29" s="217" t="s">
        <v>484</v>
      </c>
      <c r="C29" s="212"/>
      <c r="D29" s="213" t="s">
        <v>348</v>
      </c>
      <c r="E29" s="214"/>
      <c r="F29" s="215"/>
      <c r="G29" s="216"/>
      <c r="H29" s="215"/>
      <c r="I29" s="208"/>
      <c r="K29" s="346" t="s">
        <v>662</v>
      </c>
    </row>
    <row r="30" spans="1:11" ht="19.5" customHeight="1" x14ac:dyDescent="0.2">
      <c r="A30" s="192"/>
      <c r="B30" s="221" t="s">
        <v>351</v>
      </c>
      <c r="C30" s="212"/>
      <c r="D30" s="222"/>
      <c r="E30" s="214"/>
      <c r="F30" s="223"/>
      <c r="G30" s="216"/>
      <c r="H30" s="223"/>
      <c r="I30" s="208"/>
      <c r="K30" s="347"/>
    </row>
    <row r="31" spans="1:11" ht="19.5" customHeight="1" x14ac:dyDescent="0.2">
      <c r="A31" s="192"/>
      <c r="B31" s="224" t="s">
        <v>485</v>
      </c>
      <c r="C31" s="212"/>
      <c r="D31" s="222"/>
      <c r="E31" s="214"/>
      <c r="F31" s="223"/>
      <c r="G31" s="216"/>
      <c r="H31" s="223"/>
      <c r="I31" s="208"/>
      <c r="K31" s="347"/>
    </row>
    <row r="32" spans="1:11" ht="12.75" x14ac:dyDescent="0.2">
      <c r="A32" s="192"/>
      <c r="B32" s="217" t="s">
        <v>486</v>
      </c>
      <c r="C32" s="212"/>
      <c r="D32" s="213" t="s">
        <v>352</v>
      </c>
      <c r="E32" s="214"/>
      <c r="F32" s="215"/>
      <c r="G32" s="216"/>
      <c r="H32" s="215"/>
      <c r="I32" s="208"/>
      <c r="K32" s="346" t="s">
        <v>661</v>
      </c>
    </row>
    <row r="33" spans="1:11" ht="12.75" x14ac:dyDescent="0.2">
      <c r="A33" s="192"/>
      <c r="B33" s="217" t="s">
        <v>487</v>
      </c>
      <c r="C33" s="212"/>
      <c r="D33" s="213" t="s">
        <v>354</v>
      </c>
      <c r="E33" s="214"/>
      <c r="F33" s="215"/>
      <c r="G33" s="216"/>
      <c r="H33" s="215"/>
      <c r="I33" s="208"/>
      <c r="K33" s="346" t="s">
        <v>661</v>
      </c>
    </row>
    <row r="34" spans="1:11" ht="12.75" x14ac:dyDescent="0.2">
      <c r="A34" s="192"/>
      <c r="B34" s="217" t="s">
        <v>488</v>
      </c>
      <c r="C34" s="212"/>
      <c r="D34" s="213" t="s">
        <v>356</v>
      </c>
      <c r="E34" s="214"/>
      <c r="F34" s="215"/>
      <c r="G34" s="216"/>
      <c r="H34" s="215"/>
      <c r="I34" s="208"/>
      <c r="K34" s="346" t="s">
        <v>661</v>
      </c>
    </row>
    <row r="35" spans="1:11" ht="12.75" x14ac:dyDescent="0.2">
      <c r="A35" s="192"/>
      <c r="B35" s="217" t="s">
        <v>489</v>
      </c>
      <c r="C35" s="212"/>
      <c r="D35" s="213" t="s">
        <v>358</v>
      </c>
      <c r="E35" s="214"/>
      <c r="F35" s="220"/>
      <c r="G35" s="216"/>
      <c r="H35" s="220"/>
      <c r="I35" s="208"/>
      <c r="K35" s="346" t="s">
        <v>661</v>
      </c>
    </row>
    <row r="36" spans="1:11" ht="19.5" customHeight="1" x14ac:dyDescent="0.2">
      <c r="A36" s="192"/>
      <c r="B36" s="218" t="s">
        <v>490</v>
      </c>
      <c r="C36" s="212"/>
      <c r="D36" s="222"/>
      <c r="E36" s="214"/>
      <c r="F36" s="223"/>
      <c r="G36" s="216"/>
      <c r="H36" s="223"/>
      <c r="I36" s="208"/>
      <c r="K36" s="347"/>
    </row>
    <row r="37" spans="1:11" ht="12.75" x14ac:dyDescent="0.2">
      <c r="A37" s="192"/>
      <c r="B37" s="217" t="s">
        <v>491</v>
      </c>
      <c r="C37" s="212"/>
      <c r="D37" s="213" t="s">
        <v>360</v>
      </c>
      <c r="E37" s="214"/>
      <c r="F37" s="220"/>
      <c r="G37" s="216"/>
      <c r="H37" s="220"/>
      <c r="I37" s="208"/>
      <c r="K37" s="346" t="s">
        <v>662</v>
      </c>
    </row>
    <row r="38" spans="1:11" ht="12.75" x14ac:dyDescent="0.2">
      <c r="A38" s="192"/>
      <c r="B38" s="217" t="s">
        <v>492</v>
      </c>
      <c r="C38" s="212"/>
      <c r="D38" s="213" t="s">
        <v>362</v>
      </c>
      <c r="E38" s="214"/>
      <c r="F38" s="215"/>
      <c r="G38" s="216"/>
      <c r="H38" s="215"/>
      <c r="I38" s="208"/>
      <c r="K38" s="346" t="s">
        <v>662</v>
      </c>
    </row>
    <row r="39" spans="1:11" ht="12.75" x14ac:dyDescent="0.2">
      <c r="A39" s="192"/>
      <c r="B39" s="217" t="s">
        <v>493</v>
      </c>
      <c r="C39" s="212"/>
      <c r="D39" s="213" t="s">
        <v>364</v>
      </c>
      <c r="E39" s="214"/>
      <c r="F39" s="215"/>
      <c r="G39" s="216"/>
      <c r="H39" s="215"/>
      <c r="I39" s="208"/>
      <c r="K39" s="346" t="s">
        <v>662</v>
      </c>
    </row>
    <row r="40" spans="1:11" ht="12.75" x14ac:dyDescent="0.2">
      <c r="A40" s="192"/>
      <c r="B40" s="217" t="s">
        <v>494</v>
      </c>
      <c r="C40" s="212"/>
      <c r="D40" s="213" t="s">
        <v>366</v>
      </c>
      <c r="E40" s="214"/>
      <c r="F40" s="215"/>
      <c r="G40" s="216"/>
      <c r="H40" s="215"/>
      <c r="I40" s="208"/>
      <c r="K40" s="346" t="s">
        <v>662</v>
      </c>
    </row>
    <row r="41" spans="1:11" ht="12.75" x14ac:dyDescent="0.2">
      <c r="A41" s="192"/>
      <c r="B41" s="217" t="s">
        <v>495</v>
      </c>
      <c r="C41" s="212"/>
      <c r="D41" s="213" t="s">
        <v>368</v>
      </c>
      <c r="E41" s="214"/>
      <c r="F41" s="215"/>
      <c r="G41" s="216"/>
      <c r="H41" s="215"/>
      <c r="I41" s="208"/>
      <c r="K41" s="346" t="s">
        <v>662</v>
      </c>
    </row>
    <row r="42" spans="1:11" ht="12.75" x14ac:dyDescent="0.2">
      <c r="A42" s="192"/>
      <c r="B42" s="217" t="s">
        <v>496</v>
      </c>
      <c r="C42" s="212"/>
      <c r="D42" s="213" t="s">
        <v>370</v>
      </c>
      <c r="E42" s="214"/>
      <c r="F42" s="215"/>
      <c r="G42" s="216"/>
      <c r="H42" s="215"/>
      <c r="I42" s="208"/>
      <c r="K42" s="346" t="s">
        <v>662</v>
      </c>
    </row>
    <row r="43" spans="1:11" ht="12.75" x14ac:dyDescent="0.2">
      <c r="A43" s="192"/>
      <c r="B43" s="217" t="s">
        <v>497</v>
      </c>
      <c r="C43" s="212"/>
      <c r="D43" s="213" t="s">
        <v>372</v>
      </c>
      <c r="E43" s="214"/>
      <c r="F43" s="220"/>
      <c r="G43" s="216"/>
      <c r="H43" s="220"/>
      <c r="I43" s="208"/>
      <c r="K43" s="346" t="s">
        <v>662</v>
      </c>
    </row>
    <row r="44" spans="1:11" ht="12.75" x14ac:dyDescent="0.2">
      <c r="A44" s="192"/>
      <c r="B44" s="217" t="s">
        <v>498</v>
      </c>
      <c r="C44" s="212"/>
      <c r="D44" s="213" t="s">
        <v>374</v>
      </c>
      <c r="E44" s="214"/>
      <c r="F44" s="220"/>
      <c r="G44" s="216"/>
      <c r="H44" s="220"/>
      <c r="I44" s="208"/>
      <c r="K44" s="346" t="s">
        <v>662</v>
      </c>
    </row>
    <row r="45" spans="1:11" ht="12.75" x14ac:dyDescent="0.2">
      <c r="A45" s="192"/>
      <c r="B45" s="217" t="s">
        <v>499</v>
      </c>
      <c r="C45" s="212"/>
      <c r="D45" s="213" t="s">
        <v>376</v>
      </c>
      <c r="E45" s="214"/>
      <c r="F45" s="220"/>
      <c r="G45" s="216"/>
      <c r="H45" s="220"/>
      <c r="I45" s="208"/>
      <c r="K45" s="346" t="s">
        <v>662</v>
      </c>
    </row>
    <row r="46" spans="1:11" ht="12.75" x14ac:dyDescent="0.2">
      <c r="A46" s="192"/>
      <c r="B46" s="217"/>
      <c r="C46" s="208"/>
      <c r="D46" s="213"/>
      <c r="E46" s="208"/>
      <c r="F46" s="219"/>
      <c r="G46" s="216"/>
      <c r="H46" s="219"/>
      <c r="I46" s="208"/>
      <c r="K46" s="347"/>
    </row>
    <row r="47" spans="1:11" ht="12.75" x14ac:dyDescent="0.2">
      <c r="A47" s="192"/>
      <c r="B47" s="217" t="s">
        <v>379</v>
      </c>
      <c r="C47" s="212"/>
      <c r="D47" s="213" t="s">
        <v>378</v>
      </c>
      <c r="E47" s="214"/>
      <c r="F47" s="215"/>
      <c r="G47" s="216"/>
      <c r="H47" s="215"/>
      <c r="I47" s="208"/>
      <c r="K47" s="346" t="s">
        <v>662</v>
      </c>
    </row>
    <row r="48" spans="1:11" ht="19.5" customHeight="1" x14ac:dyDescent="0.2">
      <c r="A48" s="192"/>
      <c r="B48" s="218" t="s">
        <v>500</v>
      </c>
      <c r="C48" s="208"/>
      <c r="D48" s="213"/>
      <c r="E48" s="208"/>
      <c r="F48" s="216"/>
      <c r="G48" s="216"/>
      <c r="H48" s="216"/>
      <c r="I48" s="208"/>
      <c r="K48" s="347"/>
    </row>
    <row r="49" spans="1:11" ht="12.75" x14ac:dyDescent="0.2">
      <c r="A49" s="192"/>
      <c r="B49" s="225" t="s">
        <v>501</v>
      </c>
      <c r="C49" s="212"/>
      <c r="D49" s="213" t="s">
        <v>380</v>
      </c>
      <c r="E49" s="214"/>
      <c r="F49" s="215"/>
      <c r="G49" s="216"/>
      <c r="H49" s="215"/>
      <c r="I49" s="208"/>
      <c r="K49" s="346" t="s">
        <v>662</v>
      </c>
    </row>
    <row r="50" spans="1:11" ht="12.75" x14ac:dyDescent="0.2">
      <c r="A50" s="192"/>
      <c r="B50" s="225" t="s">
        <v>502</v>
      </c>
      <c r="C50" s="212"/>
      <c r="D50" s="213" t="s">
        <v>382</v>
      </c>
      <c r="E50" s="214"/>
      <c r="F50" s="215"/>
      <c r="G50" s="216"/>
      <c r="H50" s="215"/>
      <c r="I50" s="208"/>
      <c r="K50" s="346" t="s">
        <v>662</v>
      </c>
    </row>
    <row r="51" spans="1:11" ht="12.75" x14ac:dyDescent="0.2">
      <c r="A51" s="192"/>
      <c r="B51" s="225" t="s">
        <v>503</v>
      </c>
      <c r="C51" s="212"/>
      <c r="D51" s="213" t="s">
        <v>384</v>
      </c>
      <c r="E51" s="214"/>
      <c r="F51" s="215"/>
      <c r="G51" s="216"/>
      <c r="H51" s="215"/>
      <c r="I51" s="208"/>
      <c r="K51" s="346" t="s">
        <v>662</v>
      </c>
    </row>
    <row r="52" spans="1:11" ht="12.75" x14ac:dyDescent="0.2">
      <c r="A52" s="192"/>
      <c r="B52" s="225" t="s">
        <v>504</v>
      </c>
      <c r="C52" s="212"/>
      <c r="D52" s="213" t="s">
        <v>386</v>
      </c>
      <c r="E52" s="214"/>
      <c r="F52" s="220"/>
      <c r="G52" s="216"/>
      <c r="H52" s="220"/>
      <c r="I52" s="208"/>
      <c r="K52" s="346" t="s">
        <v>662</v>
      </c>
    </row>
    <row r="53" spans="1:11" s="83" customFormat="1" x14ac:dyDescent="0.2">
      <c r="A53" s="226"/>
      <c r="B53" s="227"/>
      <c r="C53" s="208"/>
      <c r="D53" s="205"/>
      <c r="E53" s="208"/>
      <c r="F53" s="216"/>
      <c r="G53" s="216"/>
      <c r="H53" s="216"/>
      <c r="I53" s="208"/>
      <c r="K53" s="348"/>
    </row>
    <row r="54" spans="1:11" ht="12.75" x14ac:dyDescent="0.2">
      <c r="A54" s="199"/>
      <c r="B54" s="84" t="s">
        <v>505</v>
      </c>
      <c r="C54" s="199"/>
      <c r="D54" s="199"/>
      <c r="E54" s="200"/>
      <c r="F54" s="228"/>
      <c r="G54" s="229"/>
      <c r="H54" s="228"/>
      <c r="I54" s="202"/>
      <c r="K54" s="347"/>
    </row>
    <row r="55" spans="1:11" ht="19.5" customHeight="1" x14ac:dyDescent="0.2">
      <c r="A55" s="230"/>
      <c r="B55" s="231" t="s">
        <v>389</v>
      </c>
      <c r="C55" s="208"/>
      <c r="D55" s="205"/>
      <c r="E55" s="232"/>
      <c r="F55" s="233"/>
      <c r="G55" s="216"/>
      <c r="H55" s="233"/>
      <c r="I55" s="208"/>
      <c r="K55" s="347"/>
    </row>
    <row r="56" spans="1:11" ht="19.5" customHeight="1" x14ac:dyDescent="0.2">
      <c r="A56" s="230"/>
      <c r="B56" s="234" t="s">
        <v>540</v>
      </c>
      <c r="C56" s="208"/>
      <c r="D56" s="205"/>
      <c r="E56" s="232"/>
      <c r="F56" s="233"/>
      <c r="G56" s="216"/>
      <c r="H56" s="233"/>
      <c r="I56" s="208"/>
      <c r="K56" s="347"/>
    </row>
    <row r="57" spans="1:11" ht="12.75" x14ac:dyDescent="0.2">
      <c r="A57" s="230"/>
      <c r="B57" s="217" t="s">
        <v>506</v>
      </c>
      <c r="C57" s="208"/>
      <c r="D57" s="213" t="s">
        <v>390</v>
      </c>
      <c r="E57" s="208"/>
      <c r="F57" s="220"/>
      <c r="G57" s="216"/>
      <c r="H57" s="220"/>
      <c r="I57" s="208"/>
      <c r="K57" s="346" t="s">
        <v>661</v>
      </c>
    </row>
    <row r="58" spans="1:11" ht="12.75" x14ac:dyDescent="0.2">
      <c r="A58" s="230"/>
      <c r="B58" s="217" t="s">
        <v>507</v>
      </c>
      <c r="C58" s="208"/>
      <c r="D58" s="213" t="s">
        <v>392</v>
      </c>
      <c r="E58" s="208"/>
      <c r="F58" s="215"/>
      <c r="G58" s="216"/>
      <c r="H58" s="215"/>
      <c r="I58" s="208"/>
      <c r="K58" s="346" t="s">
        <v>661</v>
      </c>
    </row>
    <row r="59" spans="1:11" ht="12.75" x14ac:dyDescent="0.2">
      <c r="A59" s="230"/>
      <c r="B59" s="217" t="s">
        <v>508</v>
      </c>
      <c r="C59" s="208"/>
      <c r="D59" s="213" t="s">
        <v>394</v>
      </c>
      <c r="E59" s="208"/>
      <c r="F59" s="215"/>
      <c r="G59" s="216"/>
      <c r="H59" s="215"/>
      <c r="I59" s="208"/>
      <c r="K59" s="346" t="s">
        <v>661</v>
      </c>
    </row>
    <row r="60" spans="1:11" ht="12.75" x14ac:dyDescent="0.2">
      <c r="A60" s="230"/>
      <c r="B60" s="217"/>
      <c r="C60" s="208"/>
      <c r="D60" s="213"/>
      <c r="E60" s="208"/>
      <c r="F60" s="219"/>
      <c r="G60" s="216"/>
      <c r="H60" s="219"/>
      <c r="I60" s="208"/>
      <c r="K60" s="347"/>
    </row>
    <row r="61" spans="1:11" ht="12.75" x14ac:dyDescent="0.2">
      <c r="A61" s="230"/>
      <c r="B61" s="225" t="s">
        <v>397</v>
      </c>
      <c r="C61" s="208"/>
      <c r="D61" s="213" t="s">
        <v>396</v>
      </c>
      <c r="E61" s="208"/>
      <c r="F61" s="215"/>
      <c r="G61" s="216"/>
      <c r="H61" s="215"/>
      <c r="I61" s="208"/>
      <c r="K61" s="346" t="s">
        <v>661</v>
      </c>
    </row>
    <row r="62" spans="1:11" ht="19.5" customHeight="1" x14ac:dyDescent="0.2">
      <c r="A62" s="230"/>
      <c r="B62" s="224" t="s">
        <v>509</v>
      </c>
      <c r="C62" s="208"/>
      <c r="D62" s="213"/>
      <c r="E62" s="208"/>
      <c r="F62" s="216"/>
      <c r="G62" s="216"/>
      <c r="H62" s="216"/>
      <c r="I62" s="208"/>
      <c r="K62" s="347"/>
    </row>
    <row r="63" spans="1:11" ht="12.75" x14ac:dyDescent="0.2">
      <c r="A63" s="230"/>
      <c r="B63" s="217" t="s">
        <v>510</v>
      </c>
      <c r="C63" s="208"/>
      <c r="D63" s="213" t="s">
        <v>398</v>
      </c>
      <c r="E63" s="208"/>
      <c r="F63" s="220"/>
      <c r="G63" s="216"/>
      <c r="H63" s="220"/>
      <c r="I63" s="208"/>
      <c r="K63" s="346" t="s">
        <v>662</v>
      </c>
    </row>
    <row r="64" spans="1:11" ht="12.75" x14ac:dyDescent="0.2">
      <c r="A64" s="230"/>
      <c r="B64" s="217" t="s">
        <v>511</v>
      </c>
      <c r="C64" s="208"/>
      <c r="D64" s="213" t="s">
        <v>400</v>
      </c>
      <c r="E64" s="208"/>
      <c r="F64" s="215"/>
      <c r="G64" s="216"/>
      <c r="H64" s="215"/>
      <c r="I64" s="208"/>
      <c r="K64" s="346" t="s">
        <v>662</v>
      </c>
    </row>
    <row r="65" spans="1:11" ht="12.75" x14ac:dyDescent="0.2">
      <c r="A65" s="230"/>
      <c r="B65" s="217" t="s">
        <v>512</v>
      </c>
      <c r="C65" s="208"/>
      <c r="D65" s="213" t="s">
        <v>402</v>
      </c>
      <c r="E65" s="208"/>
      <c r="F65" s="215"/>
      <c r="G65" s="216"/>
      <c r="H65" s="215"/>
      <c r="I65" s="208"/>
      <c r="K65" s="346" t="s">
        <v>662</v>
      </c>
    </row>
    <row r="66" spans="1:11" ht="12.75" x14ac:dyDescent="0.2">
      <c r="A66" s="230"/>
      <c r="B66" s="217" t="s">
        <v>513</v>
      </c>
      <c r="C66" s="208"/>
      <c r="D66" s="213" t="s">
        <v>404</v>
      </c>
      <c r="E66" s="208"/>
      <c r="F66" s="215"/>
      <c r="G66" s="216"/>
      <c r="H66" s="215"/>
      <c r="I66" s="208"/>
      <c r="K66" s="346" t="s">
        <v>662</v>
      </c>
    </row>
    <row r="67" spans="1:11" ht="12.75" x14ac:dyDescent="0.2">
      <c r="A67" s="230"/>
      <c r="B67" s="217" t="s">
        <v>514</v>
      </c>
      <c r="C67" s="208"/>
      <c r="D67" s="213" t="s">
        <v>406</v>
      </c>
      <c r="E67" s="208"/>
      <c r="F67" s="215"/>
      <c r="G67" s="216"/>
      <c r="H67" s="215"/>
      <c r="I67" s="208"/>
      <c r="K67" s="346" t="s">
        <v>662</v>
      </c>
    </row>
    <row r="68" spans="1:11" ht="12.75" x14ac:dyDescent="0.2">
      <c r="A68" s="230"/>
      <c r="B68" s="217" t="s">
        <v>515</v>
      </c>
      <c r="C68" s="208"/>
      <c r="D68" s="213" t="s">
        <v>408</v>
      </c>
      <c r="E68" s="208"/>
      <c r="F68" s="215"/>
      <c r="G68" s="216"/>
      <c r="H68" s="215"/>
      <c r="I68" s="208"/>
      <c r="K68" s="346" t="s">
        <v>662</v>
      </c>
    </row>
    <row r="69" spans="1:11" ht="12.75" x14ac:dyDescent="0.2">
      <c r="A69" s="230"/>
      <c r="B69" s="217" t="s">
        <v>516</v>
      </c>
      <c r="C69" s="208"/>
      <c r="D69" s="213" t="s">
        <v>410</v>
      </c>
      <c r="E69" s="208"/>
      <c r="F69" s="215"/>
      <c r="G69" s="216"/>
      <c r="H69" s="215"/>
      <c r="I69" s="208"/>
      <c r="K69" s="346" t="s">
        <v>662</v>
      </c>
    </row>
    <row r="70" spans="1:11" ht="12.75" x14ac:dyDescent="0.2">
      <c r="A70" s="230"/>
      <c r="B70" s="217" t="s">
        <v>517</v>
      </c>
      <c r="C70" s="208"/>
      <c r="D70" s="213" t="s">
        <v>412</v>
      </c>
      <c r="E70" s="208"/>
      <c r="F70" s="215"/>
      <c r="G70" s="216"/>
      <c r="H70" s="215"/>
      <c r="I70" s="208"/>
      <c r="K70" s="346" t="s">
        <v>662</v>
      </c>
    </row>
    <row r="71" spans="1:11" ht="12.75" x14ac:dyDescent="0.2">
      <c r="A71" s="230"/>
      <c r="B71" s="217" t="s">
        <v>518</v>
      </c>
      <c r="C71" s="208"/>
      <c r="D71" s="213" t="s">
        <v>414</v>
      </c>
      <c r="E71" s="208"/>
      <c r="F71" s="215"/>
      <c r="G71" s="216"/>
      <c r="H71" s="215"/>
      <c r="I71" s="208"/>
      <c r="K71" s="346" t="s">
        <v>662</v>
      </c>
    </row>
    <row r="72" spans="1:11" ht="12.75" x14ac:dyDescent="0.2">
      <c r="A72" s="230"/>
      <c r="B72" s="235" t="s">
        <v>417</v>
      </c>
      <c r="C72" s="236"/>
      <c r="D72" s="213" t="s">
        <v>416</v>
      </c>
      <c r="E72" s="208"/>
      <c r="F72" s="215"/>
      <c r="G72" s="216"/>
      <c r="H72" s="215"/>
      <c r="I72" s="208"/>
      <c r="K72" s="346" t="s">
        <v>662</v>
      </c>
    </row>
    <row r="73" spans="1:11" ht="12.75" x14ac:dyDescent="0.2">
      <c r="A73" s="230"/>
      <c r="B73" s="235" t="s">
        <v>698</v>
      </c>
      <c r="C73" s="236"/>
      <c r="D73" s="213" t="s">
        <v>672</v>
      </c>
      <c r="E73" s="208"/>
      <c r="F73" s="356"/>
      <c r="G73" s="216"/>
      <c r="H73" s="356"/>
      <c r="I73" s="208"/>
      <c r="K73" s="346" t="s">
        <v>662</v>
      </c>
    </row>
    <row r="74" spans="1:11" ht="19.5" customHeight="1" x14ac:dyDescent="0.2">
      <c r="A74" s="230"/>
      <c r="B74" s="221" t="s">
        <v>419</v>
      </c>
      <c r="C74" s="208"/>
      <c r="D74" s="237"/>
      <c r="E74" s="208"/>
      <c r="F74" s="216"/>
      <c r="G74" s="216"/>
      <c r="H74" s="216"/>
      <c r="I74" s="208"/>
      <c r="J74" s="238"/>
      <c r="K74" s="350"/>
    </row>
    <row r="75" spans="1:11" ht="19.5" customHeight="1" x14ac:dyDescent="0.2">
      <c r="A75" s="230"/>
      <c r="B75" s="224" t="s">
        <v>519</v>
      </c>
      <c r="C75" s="208"/>
      <c r="D75" s="237"/>
      <c r="E75" s="208"/>
      <c r="F75" s="216"/>
      <c r="G75" s="216"/>
      <c r="H75" s="216"/>
      <c r="I75" s="208"/>
      <c r="J75" s="238"/>
      <c r="K75" s="350"/>
    </row>
    <row r="76" spans="1:11" ht="12.75" x14ac:dyDescent="0.2">
      <c r="A76" s="230"/>
      <c r="B76" s="217" t="s">
        <v>520</v>
      </c>
      <c r="C76" s="208"/>
      <c r="D76" s="213" t="s">
        <v>420</v>
      </c>
      <c r="E76" s="208"/>
      <c r="F76" s="215"/>
      <c r="G76" s="216"/>
      <c r="H76" s="215"/>
      <c r="I76" s="208"/>
      <c r="K76" s="346" t="s">
        <v>662</v>
      </c>
    </row>
    <row r="77" spans="1:11" ht="12.75" x14ac:dyDescent="0.2">
      <c r="A77" s="230"/>
      <c r="B77" s="217" t="s">
        <v>521</v>
      </c>
      <c r="C77" s="208"/>
      <c r="D77" s="213" t="s">
        <v>422</v>
      </c>
      <c r="E77" s="208"/>
      <c r="F77" s="215"/>
      <c r="G77" s="216"/>
      <c r="H77" s="215"/>
      <c r="I77" s="208"/>
      <c r="K77" s="346" t="s">
        <v>662</v>
      </c>
    </row>
    <row r="78" spans="1:11" ht="12.75" x14ac:dyDescent="0.2">
      <c r="A78" s="230"/>
      <c r="B78" s="217" t="s">
        <v>522</v>
      </c>
      <c r="C78" s="208"/>
      <c r="D78" s="213" t="s">
        <v>424</v>
      </c>
      <c r="E78" s="208"/>
      <c r="F78" s="215"/>
      <c r="G78" s="216"/>
      <c r="H78" s="215"/>
      <c r="I78" s="208"/>
      <c r="K78" s="346" t="s">
        <v>662</v>
      </c>
    </row>
    <row r="79" spans="1:11" ht="12.75" x14ac:dyDescent="0.2">
      <c r="A79" s="230"/>
      <c r="B79" s="217" t="s">
        <v>523</v>
      </c>
      <c r="C79" s="208"/>
      <c r="D79" s="213" t="s">
        <v>426</v>
      </c>
      <c r="E79" s="208"/>
      <c r="F79" s="215"/>
      <c r="G79" s="216"/>
      <c r="H79" s="215"/>
      <c r="I79" s="208"/>
      <c r="K79" s="346" t="s">
        <v>662</v>
      </c>
    </row>
    <row r="80" spans="1:11" ht="19.5" customHeight="1" x14ac:dyDescent="0.2">
      <c r="A80" s="230"/>
      <c r="B80" s="218" t="s">
        <v>524</v>
      </c>
      <c r="C80" s="208"/>
      <c r="D80" s="213"/>
      <c r="E80" s="208"/>
      <c r="F80" s="216"/>
      <c r="G80" s="216"/>
      <c r="H80" s="216"/>
      <c r="I80" s="208"/>
      <c r="K80" s="347"/>
    </row>
    <row r="81" spans="1:11" ht="12.75" x14ac:dyDescent="0.2">
      <c r="A81" s="230"/>
      <c r="B81" s="217" t="s">
        <v>538</v>
      </c>
      <c r="C81" s="208"/>
      <c r="D81" s="213" t="s">
        <v>427</v>
      </c>
      <c r="E81" s="208"/>
      <c r="F81" s="215"/>
      <c r="G81" s="216"/>
      <c r="H81" s="215"/>
      <c r="I81" s="208"/>
      <c r="K81" s="346" t="s">
        <v>662</v>
      </c>
    </row>
    <row r="82" spans="1:11" ht="12.75" x14ac:dyDescent="0.2">
      <c r="A82" s="230"/>
      <c r="B82" s="217" t="s">
        <v>525</v>
      </c>
      <c r="C82" s="208"/>
      <c r="D82" s="213" t="s">
        <v>429</v>
      </c>
      <c r="E82" s="208"/>
      <c r="F82" s="215"/>
      <c r="G82" s="216"/>
      <c r="H82" s="215"/>
      <c r="I82" s="208"/>
      <c r="K82" s="346" t="s">
        <v>662</v>
      </c>
    </row>
    <row r="83" spans="1:11" ht="12.75" x14ac:dyDescent="0.2">
      <c r="A83" s="230"/>
      <c r="B83" s="217" t="s">
        <v>526</v>
      </c>
      <c r="C83" s="208"/>
      <c r="D83" s="213" t="s">
        <v>431</v>
      </c>
      <c r="E83" s="208"/>
      <c r="F83" s="215"/>
      <c r="G83" s="216"/>
      <c r="H83" s="215"/>
      <c r="I83" s="208"/>
      <c r="K83" s="346" t="s">
        <v>662</v>
      </c>
    </row>
    <row r="84" spans="1:11" ht="12.75" x14ac:dyDescent="0.2">
      <c r="A84" s="230"/>
      <c r="B84" s="225" t="s">
        <v>527</v>
      </c>
      <c r="C84" s="208"/>
      <c r="D84" s="213" t="s">
        <v>433</v>
      </c>
      <c r="E84" s="208"/>
      <c r="F84" s="215"/>
      <c r="G84" s="216"/>
      <c r="H84" s="215"/>
      <c r="I84" s="208"/>
      <c r="K84" s="346" t="s">
        <v>662</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528</v>
      </c>
      <c r="C86" s="240"/>
      <c r="D86" s="241"/>
      <c r="E86" s="242"/>
      <c r="F86" s="243"/>
      <c r="G86" s="244"/>
      <c r="H86" s="243"/>
      <c r="I86" s="244"/>
    </row>
    <row r="87" spans="1:11" ht="12.75" x14ac:dyDescent="0.2">
      <c r="A87" s="230"/>
      <c r="B87" s="245" t="s">
        <v>529</v>
      </c>
      <c r="C87" s="212"/>
      <c r="D87" s="213" t="s">
        <v>530</v>
      </c>
      <c r="E87" s="214"/>
      <c r="F87" s="246">
        <f>SUM(F7:F9,F11:F17,F19:F29,F32:F35,F37:F45,F47,F49:F52,)</f>
        <v>0</v>
      </c>
      <c r="G87" s="216"/>
      <c r="H87" s="246">
        <f>SUM(H7:H9,H11:H17,H19:H29,H32:H35,H37:H45,H47,H49:H52,)</f>
        <v>0</v>
      </c>
      <c r="I87" s="208"/>
    </row>
    <row r="88" spans="1:11" ht="13.5" thickBot="1" x14ac:dyDescent="0.25">
      <c r="A88" s="230"/>
      <c r="B88" s="247" t="s">
        <v>531</v>
      </c>
      <c r="C88" s="244"/>
      <c r="D88" s="248" t="s">
        <v>532</v>
      </c>
      <c r="E88" s="249"/>
      <c r="F88" s="250">
        <f>SUM(F57:F59,F61,F63:F73,F76:F79,F81:F84,)</f>
        <v>0</v>
      </c>
      <c r="G88" s="251"/>
      <c r="H88" s="250">
        <f>SUM(H57:H59,H61,H63:H73,H76:H79,H81:H84,)</f>
        <v>0</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78"/>
  <sheetViews>
    <sheetView showGridLines="0" zoomScaleNormal="100" workbookViewId="0">
      <selection sqref="A1:D1"/>
    </sheetView>
  </sheetViews>
  <sheetFormatPr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12" t="str">
        <f>VLOOKUP('4.Informatie'!$C$8,'8.Akkoordverklaring'!$I$66:$J$72,2,0)</f>
        <v>Verklaring Iv3 bij kwartaalrapportage 2020, provincie aaaa</v>
      </c>
      <c r="B1" s="512"/>
      <c r="C1" s="461" t="s">
        <v>533</v>
      </c>
      <c r="D1" s="461"/>
      <c r="E1" s="3" t="s">
        <v>622</v>
      </c>
      <c r="F1" s="3" t="s">
        <v>627</v>
      </c>
    </row>
    <row r="2" spans="1:10" ht="15" customHeight="1" x14ac:dyDescent="0.2">
      <c r="A2" s="521"/>
      <c r="B2" s="521"/>
      <c r="C2" s="521"/>
      <c r="D2" s="521"/>
    </row>
    <row r="3" spans="1:10" s="22" customFormat="1" ht="24.75" customHeight="1" x14ac:dyDescent="0.2">
      <c r="A3" s="269" t="s">
        <v>726</v>
      </c>
      <c r="B3" s="269"/>
      <c r="C3" s="270"/>
      <c r="D3" s="271"/>
    </row>
    <row r="4" spans="1:10" ht="79.5" customHeight="1" x14ac:dyDescent="0.2">
      <c r="A4" s="513" t="s">
        <v>744</v>
      </c>
      <c r="B4" s="513"/>
      <c r="C4" s="514"/>
      <c r="D4" s="514"/>
    </row>
    <row r="5" spans="1:10" x14ac:dyDescent="0.2">
      <c r="A5" s="522" t="str">
        <f>"Het betreft de informatie over: "&amp;VLOOKUP('4.Informatie'!$C$8,'8.Akkoordverklaring'!$I$67:$K$72,2,0)</f>
        <v>Het betreft de informatie over: Verklaring Iv3 bij kwartaalrapportage 2020, provincie aaaa</v>
      </c>
      <c r="B5" s="522"/>
      <c r="C5" s="522"/>
      <c r="D5" s="522"/>
      <c r="E5" s="3" t="s">
        <v>622</v>
      </c>
      <c r="F5" s="3" t="s">
        <v>627</v>
      </c>
    </row>
    <row r="6" spans="1:10" x14ac:dyDescent="0.2">
      <c r="A6" s="274"/>
      <c r="B6" s="274"/>
      <c r="C6" s="274"/>
      <c r="D6" s="275"/>
      <c r="F6" s="269"/>
      <c r="H6" s="256"/>
      <c r="I6" s="255"/>
      <c r="J6" s="255"/>
    </row>
    <row r="7" spans="1:10" ht="25.5" customHeight="1" x14ac:dyDescent="0.2">
      <c r="A7" s="515" t="s">
        <v>534</v>
      </c>
      <c r="B7" s="515"/>
      <c r="C7" s="515"/>
      <c r="D7" s="515"/>
      <c r="F7" s="269"/>
      <c r="H7" s="255"/>
      <c r="I7" s="255"/>
      <c r="J7" s="255"/>
    </row>
    <row r="8" spans="1:10" ht="12.75" customHeight="1" x14ac:dyDescent="0.2">
      <c r="A8" s="274"/>
      <c r="B8" s="274"/>
      <c r="C8" s="274"/>
      <c r="D8" s="275"/>
      <c r="F8" s="269"/>
      <c r="H8" s="255"/>
      <c r="I8" s="255"/>
      <c r="J8" s="255"/>
    </row>
    <row r="9" spans="1:10" ht="45.75" customHeight="1" x14ac:dyDescent="0.2">
      <c r="A9" s="276" t="s">
        <v>26</v>
      </c>
      <c r="B9" s="516" t="s">
        <v>745</v>
      </c>
      <c r="C9" s="517"/>
      <c r="D9" s="517"/>
      <c r="F9" s="269"/>
      <c r="H9" s="255"/>
      <c r="I9" s="255"/>
      <c r="J9" s="255"/>
    </row>
    <row r="10" spans="1:10" ht="39" customHeight="1" x14ac:dyDescent="0.2">
      <c r="A10" s="277"/>
      <c r="B10" s="273" t="s">
        <v>557</v>
      </c>
      <c r="C10" s="518" t="s">
        <v>741</v>
      </c>
      <c r="D10" s="519"/>
      <c r="F10" s="269"/>
    </row>
    <row r="11" spans="1:10" ht="39" customHeight="1" x14ac:dyDescent="0.2">
      <c r="A11" s="274"/>
      <c r="B11" s="273" t="s">
        <v>557</v>
      </c>
      <c r="C11" s="518" t="s">
        <v>742</v>
      </c>
      <c r="D11" s="519"/>
      <c r="F11" s="269"/>
    </row>
    <row r="12" spans="1:10" ht="39" customHeight="1" x14ac:dyDescent="0.2">
      <c r="A12" s="274"/>
      <c r="B12" s="273" t="s">
        <v>557</v>
      </c>
      <c r="C12" s="518" t="s">
        <v>743</v>
      </c>
      <c r="D12" s="519"/>
    </row>
    <row r="13" spans="1:10" ht="65.25" customHeight="1" x14ac:dyDescent="0.2">
      <c r="A13" s="276" t="str">
        <f>IF('4.Informatie'!$C$8=0,"","-")</f>
        <v>-</v>
      </c>
      <c r="B13" s="520"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2020.</v>
      </c>
      <c r="C13" s="520"/>
      <c r="D13" s="520"/>
      <c r="E13" s="38" t="s">
        <v>622</v>
      </c>
      <c r="F13" s="38" t="s">
        <v>655</v>
      </c>
    </row>
    <row r="14" spans="1:10" x14ac:dyDescent="0.2">
      <c r="B14" s="3"/>
    </row>
    <row r="15" spans="1:10" x14ac:dyDescent="0.2">
      <c r="B15" s="3"/>
    </row>
    <row r="16" spans="1:10" x14ac:dyDescent="0.2">
      <c r="A16" s="26" t="s">
        <v>535</v>
      </c>
      <c r="B16" s="3"/>
    </row>
    <row r="18" spans="1:2" x14ac:dyDescent="0.2">
      <c r="A18" s="26" t="s">
        <v>536</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624</v>
      </c>
      <c r="K66" s="22" t="s">
        <v>625</v>
      </c>
      <c r="L66" s="22" t="s">
        <v>626</v>
      </c>
    </row>
    <row r="67" spans="9:12" x14ac:dyDescent="0.2">
      <c r="I67" s="3">
        <v>0</v>
      </c>
      <c r="J67" s="279" t="str">
        <f>"Verklaring Iv3 bij begroting "&amp;'4.Informatie'!$C$7&amp;", provincie "&amp;'4.Informatie'!$C$5</f>
        <v>Verklaring Iv3 bij begroting 2020, provincie aaaa</v>
      </c>
      <c r="K67" s="269" t="str">
        <f>"de begroting van het jaar "&amp;'4.Informatie'!$C$7</f>
        <v>de begroting van het jaar 2020</v>
      </c>
      <c r="L67" s="3" t="s">
        <v>623</v>
      </c>
    </row>
    <row r="68" spans="9:12" x14ac:dyDescent="0.2">
      <c r="I68" s="3">
        <v>1</v>
      </c>
      <c r="J68" s="279" t="str">
        <f>"Verklaring Iv3 bij kwartaalrapportage "&amp;'4.Informatie'!$C$7&amp;", provincie "&amp;'4.Informatie'!$C$5</f>
        <v>Verklaring Iv3 bij kwartaalrapportage 2020, provincie aaaa</v>
      </c>
      <c r="K68" s="269" t="str">
        <f>"het eerste kwartaal van het jaar "&amp;'4.Informatie'!$C$7</f>
        <v>het eerste kwartaal van het jaar 2020</v>
      </c>
      <c r="L68" s="280" t="s">
        <v>748</v>
      </c>
    </row>
    <row r="69" spans="9:12" x14ac:dyDescent="0.2">
      <c r="I69" s="3">
        <v>2</v>
      </c>
      <c r="J69" s="279" t="str">
        <f>"Verklaring Iv3 bij kwartaalrapportage "&amp;'4.Informatie'!$C$7&amp;", provincie "&amp;'4.Informatie'!$C$5</f>
        <v>Verklaring Iv3 bij kwartaalrapportage 2020, provincie aaaa</v>
      </c>
      <c r="K69" s="269" t="str">
        <f>"het tweede kwartaal van het jaar "&amp;'4.Informatie'!$C$7</f>
        <v>het tweede kwartaal van het jaar 2020</v>
      </c>
      <c r="L69" s="280" t="s">
        <v>748</v>
      </c>
    </row>
    <row r="70" spans="9:12" x14ac:dyDescent="0.2">
      <c r="I70" s="3">
        <v>3</v>
      </c>
      <c r="J70" s="279" t="str">
        <f>"Verklaring Iv3 bij kwartaalrapportage "&amp;'4.Informatie'!$C$7&amp;", provincie "&amp;'4.Informatie'!$C$5</f>
        <v>Verklaring Iv3 bij kwartaalrapportage 2020, provincie aaaa</v>
      </c>
      <c r="K70" s="269" t="str">
        <f>"het derde kwartaal van het jaar "&amp;'4.Informatie'!$C$7</f>
        <v>het derde kwartaal van het jaar 2020</v>
      </c>
      <c r="L70" s="280" t="s">
        <v>749</v>
      </c>
    </row>
    <row r="71" spans="9:12" x14ac:dyDescent="0.2">
      <c r="I71" s="338">
        <v>4</v>
      </c>
      <c r="J71" s="279" t="str">
        <f>"Verklaring Iv3 bij kwartaalrapportage "&amp;'4.Informatie'!$C$7&amp;", provincie "&amp;'4.Informatie'!$C$5</f>
        <v>Verklaring Iv3 bij kwartaalrapportage 2020, provincie aaaa</v>
      </c>
      <c r="K71" s="269" t="str">
        <f>"het vierde kwartaal van het jaar "&amp;'4.Informatie'!$C$7</f>
        <v>het vierde kwartaal van het jaar 2020</v>
      </c>
      <c r="L71" s="280" t="s">
        <v>748</v>
      </c>
    </row>
    <row r="72" spans="9:12" x14ac:dyDescent="0.2">
      <c r="I72" s="3">
        <v>5</v>
      </c>
      <c r="J72" s="279" t="str">
        <f>"Verklaring Iv3 bij jaarrapportage "&amp;'4.Informatie'!$C$7&amp;", provincie "&amp;'4.Informatie'!$C$5</f>
        <v>Verklaring Iv3 bij jaarrapportage 2020, provincie aaaa</v>
      </c>
      <c r="K72" s="269" t="str">
        <f>"de rekening van het jaar "&amp;'4.Informatie'!$C$7</f>
        <v>de rekening van het jaar 2020</v>
      </c>
      <c r="L72" s="280" t="s">
        <v>750</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L222"/>
  <sheetViews>
    <sheetView showGridLines="0" zoomScaleNormal="100" workbookViewId="0">
      <selection activeCell="D176" sqref="D176"/>
    </sheetView>
  </sheetViews>
  <sheetFormatPr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23" t="s">
        <v>556</v>
      </c>
      <c r="B1" s="524"/>
      <c r="C1" s="524"/>
      <c r="D1" s="524"/>
      <c r="E1" s="524"/>
    </row>
    <row r="2" spans="1:7" ht="7.5" customHeight="1" x14ac:dyDescent="0.25">
      <c r="A2" s="515"/>
      <c r="B2" s="525"/>
      <c r="C2" s="525"/>
      <c r="D2" s="525"/>
      <c r="E2" s="525"/>
    </row>
    <row r="3" spans="1:7" ht="28.5" customHeight="1" x14ac:dyDescent="0.25">
      <c r="A3" s="527" t="s">
        <v>727</v>
      </c>
      <c r="B3" s="528"/>
      <c r="C3" s="528"/>
      <c r="D3" s="528"/>
      <c r="E3" s="528"/>
    </row>
    <row r="4" spans="1:7" ht="7.5" customHeight="1" x14ac:dyDescent="0.25">
      <c r="A4" s="351"/>
      <c r="B4" s="352"/>
      <c r="C4" s="352"/>
      <c r="D4" s="352"/>
      <c r="E4" s="352"/>
    </row>
    <row r="5" spans="1:7" ht="79.5" customHeight="1" x14ac:dyDescent="0.2">
      <c r="A5" s="526" t="s">
        <v>728</v>
      </c>
      <c r="B5" s="411"/>
      <c r="C5" s="411"/>
      <c r="D5" s="411"/>
      <c r="E5" s="411"/>
    </row>
    <row r="6" spans="1:7" ht="7.5" customHeight="1" x14ac:dyDescent="0.25">
      <c r="A6" s="527"/>
      <c r="B6" s="528"/>
      <c r="C6" s="528"/>
      <c r="D6" s="528"/>
      <c r="E6" s="528"/>
    </row>
    <row r="7" spans="1:7" ht="93" customHeight="1" x14ac:dyDescent="0.2">
      <c r="A7" s="531" t="s">
        <v>680</v>
      </c>
      <c r="B7" s="532"/>
      <c r="C7" s="532"/>
      <c r="D7" s="532"/>
      <c r="E7" s="532"/>
    </row>
    <row r="8" spans="1:7" ht="7.5" customHeight="1" x14ac:dyDescent="0.25">
      <c r="A8" s="351"/>
      <c r="B8" s="352"/>
      <c r="C8" s="352"/>
      <c r="D8" s="352"/>
      <c r="E8" s="352"/>
    </row>
    <row r="9" spans="1:7" ht="66.75" customHeight="1" x14ac:dyDescent="0.25">
      <c r="A9" s="527" t="s">
        <v>667</v>
      </c>
      <c r="B9" s="528"/>
      <c r="C9" s="528"/>
      <c r="D9" s="528"/>
      <c r="E9" s="528"/>
    </row>
    <row r="10" spans="1:7" x14ac:dyDescent="0.2">
      <c r="A10" s="270"/>
      <c r="B10" s="270"/>
      <c r="C10" s="270"/>
      <c r="D10" s="270"/>
      <c r="E10" s="270"/>
    </row>
    <row r="11" spans="1:7" x14ac:dyDescent="0.2">
      <c r="A11" s="272"/>
      <c r="B11" s="272"/>
      <c r="C11" s="272"/>
      <c r="D11" s="272"/>
      <c r="E11" s="272"/>
    </row>
    <row r="12" spans="1:7" x14ac:dyDescent="0.2">
      <c r="A12" s="281" t="s">
        <v>558</v>
      </c>
      <c r="B12" s="282"/>
      <c r="C12" s="292"/>
      <c r="D12" s="292"/>
      <c r="E12" s="292"/>
      <c r="F12" s="292"/>
      <c r="G12" s="292"/>
    </row>
    <row r="13" spans="1:7" ht="41.25" customHeight="1" x14ac:dyDescent="0.2">
      <c r="A13" s="349" t="s">
        <v>660</v>
      </c>
      <c r="B13" s="283" t="s">
        <v>559</v>
      </c>
      <c r="C13" s="339" t="s">
        <v>63</v>
      </c>
      <c r="D13" s="340" t="s">
        <v>561</v>
      </c>
      <c r="E13" s="340" t="s">
        <v>560</v>
      </c>
      <c r="F13" s="341" t="s">
        <v>656</v>
      </c>
      <c r="G13" s="292"/>
    </row>
    <row r="14" spans="1:7" x14ac:dyDescent="0.2">
      <c r="A14" s="292"/>
      <c r="B14" s="293">
        <v>1</v>
      </c>
      <c r="C14" s="284" t="s">
        <v>562</v>
      </c>
      <c r="D14" s="285" t="str">
        <f>+D32</f>
        <v>onvoldoende</v>
      </c>
      <c r="E14" s="324">
        <f>+D31</f>
        <v>1</v>
      </c>
      <c r="F14" s="285" t="s">
        <v>636</v>
      </c>
      <c r="G14" s="292"/>
    </row>
    <row r="15" spans="1:7" x14ac:dyDescent="0.2">
      <c r="A15" s="292"/>
      <c r="B15" s="293">
        <v>2</v>
      </c>
      <c r="C15" s="296" t="s">
        <v>740</v>
      </c>
      <c r="D15" s="294" t="str">
        <f>+D85</f>
        <v>onvoldoende</v>
      </c>
      <c r="E15" s="324">
        <f>+F84</f>
        <v>1</v>
      </c>
      <c r="F15" s="294" t="s">
        <v>636</v>
      </c>
      <c r="G15" s="292"/>
    </row>
    <row r="16" spans="1:7" x14ac:dyDescent="0.2">
      <c r="A16" s="292"/>
      <c r="B16" s="293">
        <v>3</v>
      </c>
      <c r="C16" s="284" t="s">
        <v>563</v>
      </c>
      <c r="D16" s="294" t="str">
        <f>+D156</f>
        <v>onvoldoende</v>
      </c>
      <c r="E16" s="324" t="str">
        <f>+K155</f>
        <v>primo leeg</v>
      </c>
      <c r="F16" s="294" t="s">
        <v>637</v>
      </c>
      <c r="G16" s="292"/>
    </row>
    <row r="17" spans="1:7" x14ac:dyDescent="0.2">
      <c r="A17" s="292"/>
      <c r="B17" s="293">
        <v>4</v>
      </c>
      <c r="C17" s="284" t="s">
        <v>564</v>
      </c>
      <c r="D17" s="294" t="str">
        <f>+D170</f>
        <v>onvoldoende</v>
      </c>
      <c r="E17" s="324">
        <f>+F169</f>
        <v>1</v>
      </c>
      <c r="F17" s="294" t="s">
        <v>636</v>
      </c>
      <c r="G17" s="292"/>
    </row>
    <row r="18" spans="1:7" x14ac:dyDescent="0.2">
      <c r="A18" s="292"/>
      <c r="B18" s="293">
        <v>5</v>
      </c>
      <c r="C18" s="284" t="s">
        <v>565</v>
      </c>
      <c r="D18" s="294" t="str">
        <f>+D184</f>
        <v>onvoldoende</v>
      </c>
      <c r="E18" s="324">
        <f>+F183</f>
        <v>1</v>
      </c>
      <c r="F18" s="294" t="s">
        <v>636</v>
      </c>
      <c r="G18" s="292"/>
    </row>
    <row r="19" spans="1:7" ht="25.5" customHeight="1" x14ac:dyDescent="0.2">
      <c r="A19" s="292"/>
      <c r="B19" s="360">
        <v>6</v>
      </c>
      <c r="C19" s="363" t="s">
        <v>679</v>
      </c>
      <c r="D19" s="361" t="str">
        <f>+D193</f>
        <v>nvt</v>
      </c>
      <c r="E19" s="362" t="str">
        <f>+F191</f>
        <v>-</v>
      </c>
      <c r="F19" s="361" t="s">
        <v>638</v>
      </c>
      <c r="G19" s="292"/>
    </row>
    <row r="20" spans="1:7" x14ac:dyDescent="0.2">
      <c r="A20" s="292"/>
      <c r="B20" s="293">
        <v>7</v>
      </c>
      <c r="C20" s="284" t="s">
        <v>566</v>
      </c>
      <c r="D20" s="294" t="str">
        <f>+D202</f>
        <v>nvt</v>
      </c>
      <c r="E20" s="325" t="str">
        <f>+F200</f>
        <v>-</v>
      </c>
      <c r="F20" s="294" t="s">
        <v>639</v>
      </c>
      <c r="G20" s="292"/>
    </row>
    <row r="21" spans="1:7" x14ac:dyDescent="0.2">
      <c r="A21" s="292"/>
      <c r="B21" s="293">
        <v>8</v>
      </c>
      <c r="C21" s="284" t="s">
        <v>567</v>
      </c>
      <c r="D21" s="294" t="str">
        <f>+D211</f>
        <v>nvt</v>
      </c>
      <c r="E21" s="325" t="str">
        <f>+F209</f>
        <v>-</v>
      </c>
      <c r="F21" s="294" t="s">
        <v>639</v>
      </c>
      <c r="G21" s="292"/>
    </row>
    <row r="22" spans="1:7" x14ac:dyDescent="0.2">
      <c r="A22" s="292"/>
      <c r="B22" s="293">
        <v>9</v>
      </c>
      <c r="C22" s="284" t="s">
        <v>568</v>
      </c>
      <c r="D22" s="294" t="str">
        <f>+D221</f>
        <v>voldoende</v>
      </c>
      <c r="E22" s="325">
        <f>+F219</f>
        <v>0</v>
      </c>
      <c r="F22" s="322" t="s">
        <v>636</v>
      </c>
      <c r="G22" s="292"/>
    </row>
    <row r="23" spans="1:7" x14ac:dyDescent="0.2">
      <c r="A23" s="292"/>
      <c r="B23" s="295"/>
      <c r="C23" s="286" t="s">
        <v>569</v>
      </c>
      <c r="D23" s="533" t="str">
        <f>+IF(OR(D14="onvoldoende",D15="onvoldoende",D16="onvoldoende",D17="onvoldoende",D18="onvoldoende",D19="onvoldoende",D20="onvoldoende",D21="onvoldoende",D22="onvoldoende"),"onvoldoende","voldoende")</f>
        <v>onvoldoende</v>
      </c>
      <c r="E23" s="533"/>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
      </c>
      <c r="C24" s="292"/>
      <c r="D24" s="292"/>
      <c r="E24" s="292"/>
      <c r="F24" s="292"/>
      <c r="G24" s="292"/>
    </row>
    <row r="25" spans="1:7" x14ac:dyDescent="0.2">
      <c r="A25" s="280"/>
    </row>
    <row r="26" spans="1:7" x14ac:dyDescent="0.2">
      <c r="A26" s="287" t="s">
        <v>570</v>
      </c>
      <c r="B26" s="292"/>
      <c r="C26" s="292" t="s">
        <v>562</v>
      </c>
      <c r="D26" s="292"/>
      <c r="E26" s="292"/>
      <c r="F26" s="292"/>
    </row>
    <row r="27" spans="1:7" x14ac:dyDescent="0.2">
      <c r="A27" s="292"/>
      <c r="B27" s="284" t="s">
        <v>571</v>
      </c>
      <c r="C27" s="284" t="s">
        <v>572</v>
      </c>
      <c r="D27" s="530">
        <f>IF('4.Informatie'!C8=0,"-",SUM('5.Verdelingsmatrix lasten'!$C$160:$AE$160))</f>
        <v>0</v>
      </c>
      <c r="E27" s="530"/>
      <c r="F27" s="292"/>
    </row>
    <row r="28" spans="1:7" x14ac:dyDescent="0.2">
      <c r="A28" s="292"/>
      <c r="B28" s="284" t="s">
        <v>573</v>
      </c>
      <c r="C28" s="284" t="s">
        <v>574</v>
      </c>
      <c r="D28" s="530">
        <f>IF('4.Informatie'!C8=0,"-",SUM('6.Verdelingsmatrix baten'!$C$160:$AG$160)-'9.Eindoordeel'!$D$27)</f>
        <v>0</v>
      </c>
      <c r="E28" s="530"/>
      <c r="F28" s="292"/>
    </row>
    <row r="29" spans="1:7" x14ac:dyDescent="0.2">
      <c r="A29" s="292"/>
      <c r="B29" s="284" t="s">
        <v>575</v>
      </c>
      <c r="C29" s="284" t="s">
        <v>576</v>
      </c>
      <c r="D29" s="530">
        <f>IF('4.Informatie'!C8=0,"-",'5.Verdelingsmatrix lasten'!$AF$160-'6.Verdelingsmatrix baten'!$AH$160)</f>
        <v>0</v>
      </c>
      <c r="E29" s="530"/>
      <c r="F29" s="292"/>
    </row>
    <row r="30" spans="1:7" x14ac:dyDescent="0.2">
      <c r="A30" s="292"/>
      <c r="B30" s="284" t="s">
        <v>621</v>
      </c>
      <c r="C30" s="284" t="s">
        <v>577</v>
      </c>
      <c r="D30" s="530">
        <f>IF('4.Informatie'!C8=0,"-",ABS(D28-D29))</f>
        <v>0</v>
      </c>
      <c r="E30" s="530"/>
      <c r="F30" s="292"/>
    </row>
    <row r="31" spans="1:7" x14ac:dyDescent="0.2">
      <c r="A31" s="292"/>
      <c r="B31" s="284" t="s">
        <v>578</v>
      </c>
      <c r="C31" s="284" t="s">
        <v>579</v>
      </c>
      <c r="D31" s="534">
        <f>IF('4.Informatie'!C8=0,"-",IF(ISERROR(D30/D27),1,D30/D27))</f>
        <v>1</v>
      </c>
      <c r="E31" s="534"/>
      <c r="F31" s="292"/>
    </row>
    <row r="32" spans="1:7" x14ac:dyDescent="0.2">
      <c r="A32" s="292"/>
      <c r="B32" s="296"/>
      <c r="C32" s="288" t="s">
        <v>580</v>
      </c>
      <c r="D32" s="529" t="str">
        <f>IF('4.Informatie'!C8&lt;&gt;0,IF(D31&lt;=0.01,"voldoende","onvoldoende"),"nvt")</f>
        <v>onvoldoende</v>
      </c>
      <c r="E32" s="529"/>
      <c r="F32" s="292"/>
    </row>
    <row r="33" spans="1:7" x14ac:dyDescent="0.2">
      <c r="A33" s="292"/>
      <c r="B33" s="292"/>
      <c r="C33" s="292"/>
      <c r="D33" s="292"/>
      <c r="E33" s="292"/>
      <c r="F33" s="292"/>
    </row>
    <row r="35" spans="1:7" x14ac:dyDescent="0.2">
      <c r="A35" s="292" t="s">
        <v>581</v>
      </c>
      <c r="B35" s="292"/>
      <c r="C35" s="292" t="s">
        <v>582</v>
      </c>
      <c r="D35" s="292"/>
      <c r="E35" s="292"/>
      <c r="F35" s="292"/>
      <c r="G35" s="292"/>
    </row>
    <row r="36" spans="1:7" x14ac:dyDescent="0.2">
      <c r="A36" s="292"/>
      <c r="B36" s="296"/>
      <c r="C36" s="293" t="s">
        <v>583</v>
      </c>
      <c r="D36" s="288" t="s">
        <v>738</v>
      </c>
      <c r="E36" s="288" t="s">
        <v>739</v>
      </c>
      <c r="F36" s="288"/>
      <c r="G36" s="292"/>
    </row>
    <row r="37" spans="1:7" x14ac:dyDescent="0.2">
      <c r="A37" s="292"/>
      <c r="B37" s="296"/>
      <c r="C37" s="293"/>
      <c r="D37" s="288" t="s">
        <v>571</v>
      </c>
      <c r="E37" s="288" t="s">
        <v>573</v>
      </c>
      <c r="F37" s="288" t="s">
        <v>584</v>
      </c>
      <c r="G37" s="292"/>
    </row>
    <row r="38" spans="1:7" x14ac:dyDescent="0.2">
      <c r="A38" s="292"/>
      <c r="B38" s="297"/>
      <c r="C38" s="295" t="s">
        <v>328</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0</v>
      </c>
      <c r="F38" s="326">
        <f>+ABS(D38)+ABS(E38)</f>
        <v>0</v>
      </c>
      <c r="G38" s="292"/>
    </row>
    <row r="39" spans="1:7" x14ac:dyDescent="0.2">
      <c r="A39" s="292"/>
      <c r="B39" s="296"/>
      <c r="C39" s="293" t="s">
        <v>330</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332</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334</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336</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338</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340</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342</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344</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346</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348</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360</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362</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364</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366</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368</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370</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372</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374</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376</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378</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380</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382</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384</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386</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398</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400</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402</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404</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406</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408</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410</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412</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414</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416</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672</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420</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422</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424</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426</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427</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429</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431</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433</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571</v>
      </c>
      <c r="C82" s="288" t="s">
        <v>585</v>
      </c>
      <c r="D82" s="327"/>
      <c r="E82" s="327"/>
      <c r="F82" s="329">
        <f>IF('4.Informatie'!C8=0,"-",SUM(F38:F81))</f>
        <v>0</v>
      </c>
      <c r="G82" s="292"/>
    </row>
    <row r="83" spans="1:12" x14ac:dyDescent="0.2">
      <c r="A83" s="292"/>
      <c r="B83" s="296" t="s">
        <v>573</v>
      </c>
      <c r="C83" s="288" t="s">
        <v>572</v>
      </c>
      <c r="D83" s="327"/>
      <c r="E83" s="327"/>
      <c r="F83" s="329">
        <f>$D$27</f>
        <v>0</v>
      </c>
      <c r="G83" s="292"/>
    </row>
    <row r="84" spans="1:12" x14ac:dyDescent="0.2">
      <c r="A84" s="292"/>
      <c r="B84" s="296" t="s">
        <v>586</v>
      </c>
      <c r="C84" s="288" t="s">
        <v>579</v>
      </c>
      <c r="D84" s="301"/>
      <c r="E84" s="301"/>
      <c r="F84" s="320">
        <f>IF('4.Informatie'!C8=0,"-",IF(ISERROR(F82/F83),1,F82/F83))</f>
        <v>1</v>
      </c>
      <c r="G84" s="292"/>
    </row>
    <row r="85" spans="1:12" ht="12.75" customHeight="1" x14ac:dyDescent="0.2">
      <c r="A85" s="292"/>
      <c r="B85" s="296"/>
      <c r="C85" s="288" t="s">
        <v>580</v>
      </c>
      <c r="D85" s="529" t="str">
        <f>IF('4.Informatie'!C8&lt;&gt;0,IF(F84&lt;=0.01,"voldoende","onvoldoende"),"nvt")</f>
        <v>onvoldoende</v>
      </c>
      <c r="E85" s="529"/>
      <c r="F85" s="529"/>
      <c r="G85" s="292"/>
    </row>
    <row r="86" spans="1:12" x14ac:dyDescent="0.2">
      <c r="A86" s="292"/>
      <c r="B86" s="292"/>
      <c r="C86" s="292"/>
      <c r="D86" s="292"/>
      <c r="E86" s="292"/>
      <c r="F86" s="292"/>
      <c r="G86" s="292"/>
    </row>
    <row r="88" spans="1:12" x14ac:dyDescent="0.2">
      <c r="A88" s="292" t="s">
        <v>587</v>
      </c>
      <c r="B88" s="292"/>
      <c r="C88" s="292" t="s">
        <v>563</v>
      </c>
      <c r="D88" s="292"/>
      <c r="E88" s="292"/>
      <c r="F88" s="292"/>
      <c r="G88" s="292"/>
      <c r="H88" s="292"/>
      <c r="I88" s="292"/>
      <c r="J88" s="292"/>
      <c r="K88" s="292"/>
      <c r="L88" s="292"/>
    </row>
    <row r="89" spans="1:12" x14ac:dyDescent="0.2">
      <c r="A89" s="292"/>
      <c r="B89" s="296"/>
      <c r="C89" s="296"/>
      <c r="D89" s="302" t="s">
        <v>588</v>
      </c>
      <c r="E89" s="302" t="s">
        <v>458</v>
      </c>
      <c r="F89" s="302"/>
      <c r="G89" s="302" t="s">
        <v>589</v>
      </c>
      <c r="H89" s="302" t="s">
        <v>590</v>
      </c>
      <c r="I89" s="288" t="s">
        <v>591</v>
      </c>
      <c r="J89" s="302" t="s">
        <v>592</v>
      </c>
      <c r="K89" s="302" t="s">
        <v>593</v>
      </c>
      <c r="L89" s="292"/>
    </row>
    <row r="90" spans="1:12" x14ac:dyDescent="0.2">
      <c r="A90" s="292"/>
      <c r="B90" s="296"/>
      <c r="C90" s="293" t="s">
        <v>583</v>
      </c>
      <c r="D90" s="302" t="s">
        <v>571</v>
      </c>
      <c r="E90" s="302" t="s">
        <v>573</v>
      </c>
      <c r="F90" s="302" t="s">
        <v>594</v>
      </c>
      <c r="G90" s="302" t="s">
        <v>595</v>
      </c>
      <c r="H90" s="302" t="s">
        <v>596</v>
      </c>
      <c r="I90" s="288" t="s">
        <v>597</v>
      </c>
      <c r="J90" s="302" t="s">
        <v>598</v>
      </c>
      <c r="K90" s="302" t="s">
        <v>599</v>
      </c>
      <c r="L90" s="292"/>
    </row>
    <row r="91" spans="1:12" x14ac:dyDescent="0.2">
      <c r="A91" s="292"/>
      <c r="B91" s="297"/>
      <c r="C91" s="295" t="s">
        <v>308</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310</v>
      </c>
      <c r="D92" s="327">
        <f>+VLOOKUP($C92,'7.Balansstanden'!$D:$H,3,FALSE)</f>
        <v>0</v>
      </c>
      <c r="E92" s="327">
        <f>+VLOOKUP($C92,'7.Balansstanden'!$D:$H,5,FALSE)</f>
        <v>0</v>
      </c>
      <c r="F92" s="327">
        <f t="shared" ref="F92:F152" si="1">+E92-D92</f>
        <v>0</v>
      </c>
      <c r="G92" s="327">
        <f>+VLOOKUP($C92,'5.Verdelingsmatrix lasten'!$A:$AL,38,FALSE)</f>
        <v>0</v>
      </c>
      <c r="H92" s="327">
        <f>+VLOOKUP($C92,'6.Verdelingsmatrix baten'!$A:$AN,40,FALSE)</f>
        <v>0</v>
      </c>
      <c r="I92" s="327">
        <f t="shared" ref="I92:I129" si="2">+G92-H92</f>
        <v>0</v>
      </c>
      <c r="J92" s="327">
        <f>IF('4.Informatie'!$C$8&lt;&gt;5,0,ABS(+F92-I92))</f>
        <v>0</v>
      </c>
      <c r="K92" s="327">
        <f>IF('4.Informatie'!$C$8&lt;&gt;5,0,ABS(D92)+ABS(E92))</f>
        <v>0</v>
      </c>
      <c r="L92" s="292"/>
    </row>
    <row r="93" spans="1:12" x14ac:dyDescent="0.2">
      <c r="A93" s="292"/>
      <c r="B93" s="296"/>
      <c r="C93" s="293" t="s">
        <v>312</v>
      </c>
      <c r="D93" s="327">
        <f>+VLOOKUP($C93,'7.Balansstanden'!$D:$H,3,FALSE)</f>
        <v>0</v>
      </c>
      <c r="E93" s="327">
        <f>+VLOOKUP($C93,'7.Balansstanden'!$D:$H,5,FALSE)</f>
        <v>0</v>
      </c>
      <c r="F93" s="327">
        <f t="shared" si="1"/>
        <v>0</v>
      </c>
      <c r="G93" s="327">
        <f>+VLOOKUP($C93,'5.Verdelingsmatrix lasten'!$A:$AL,38,FALSE)</f>
        <v>0</v>
      </c>
      <c r="H93" s="327">
        <f>+VLOOKUP($C93,'6.Verdelingsmatrix baten'!$A:$AN,40,FALSE)</f>
        <v>0</v>
      </c>
      <c r="I93" s="327">
        <f t="shared" si="2"/>
        <v>0</v>
      </c>
      <c r="J93" s="327">
        <f>IF('4.Informatie'!$C$8&lt;&gt;5,0,ABS(+F93-I93))</f>
        <v>0</v>
      </c>
      <c r="K93" s="327">
        <f>IF('4.Informatie'!$C$8&lt;&gt;5,0,ABS(D93)+ABS(E93))</f>
        <v>0</v>
      </c>
      <c r="L93" s="292"/>
    </row>
    <row r="94" spans="1:12" x14ac:dyDescent="0.2">
      <c r="A94" s="292"/>
      <c r="B94" s="296"/>
      <c r="C94" s="293" t="s">
        <v>314</v>
      </c>
      <c r="D94" s="327">
        <f>+VLOOKUP($C94,'7.Balansstanden'!$D:$H,3,FALSE)</f>
        <v>0</v>
      </c>
      <c r="E94" s="327">
        <f>+VLOOKUP($C94,'7.Balansstanden'!$D:$H,5,FALSE)</f>
        <v>0</v>
      </c>
      <c r="F94" s="327">
        <f t="shared" si="1"/>
        <v>0</v>
      </c>
      <c r="G94" s="327">
        <f>+VLOOKUP($C94,'5.Verdelingsmatrix lasten'!$A:$AL,38,FALSE)</f>
        <v>0</v>
      </c>
      <c r="H94" s="327">
        <f>+VLOOKUP($C94,'6.Verdelingsmatrix baten'!$A:$AN,40,FALSE)</f>
        <v>0</v>
      </c>
      <c r="I94" s="327">
        <f t="shared" si="2"/>
        <v>0</v>
      </c>
      <c r="J94" s="327">
        <f>IF('4.Informatie'!$C$8&lt;&gt;5,0,ABS(+F94-I94))</f>
        <v>0</v>
      </c>
      <c r="K94" s="327">
        <f>IF('4.Informatie'!$C$8&lt;&gt;5,0,ABS(D94)+ABS(E94))</f>
        <v>0</v>
      </c>
      <c r="L94" s="292"/>
    </row>
    <row r="95" spans="1:12" x14ac:dyDescent="0.2">
      <c r="A95" s="292"/>
      <c r="B95" s="296"/>
      <c r="C95" s="293" t="s">
        <v>316</v>
      </c>
      <c r="D95" s="327">
        <f>+VLOOKUP($C95,'7.Balansstanden'!$D:$H,3,FALSE)</f>
        <v>0</v>
      </c>
      <c r="E95" s="327">
        <f>+VLOOKUP($C95,'7.Balansstanden'!$D:$H,5,FALSE)</f>
        <v>0</v>
      </c>
      <c r="F95" s="327">
        <f t="shared" si="1"/>
        <v>0</v>
      </c>
      <c r="G95" s="327">
        <f>+VLOOKUP($C95,'5.Verdelingsmatrix lasten'!$A:$AL,38,FALSE)</f>
        <v>0</v>
      </c>
      <c r="H95" s="327">
        <f>+VLOOKUP($C95,'6.Verdelingsmatrix baten'!$A:$AN,40,FALSE)</f>
        <v>0</v>
      </c>
      <c r="I95" s="327">
        <f t="shared" si="2"/>
        <v>0</v>
      </c>
      <c r="J95" s="327">
        <f>IF('4.Informatie'!$C$8&lt;&gt;5,0,ABS(+F95-I95))</f>
        <v>0</v>
      </c>
      <c r="K95" s="327">
        <f>IF('4.Informatie'!$C$8&lt;&gt;5,0,ABS(D95)+ABS(E95))</f>
        <v>0</v>
      </c>
      <c r="L95" s="292"/>
    </row>
    <row r="96" spans="1:12" x14ac:dyDescent="0.2">
      <c r="A96" s="292"/>
      <c r="B96" s="296"/>
      <c r="C96" s="293" t="s">
        <v>318</v>
      </c>
      <c r="D96" s="327">
        <f>+VLOOKUP($C96,'7.Balansstanden'!$D:$H,3,FALSE)</f>
        <v>0</v>
      </c>
      <c r="E96" s="327">
        <f>+VLOOKUP($C96,'7.Balansstanden'!$D:$H,5,FALSE)</f>
        <v>0</v>
      </c>
      <c r="F96" s="327">
        <f t="shared" si="1"/>
        <v>0</v>
      </c>
      <c r="G96" s="327">
        <f>+VLOOKUP($C96,'5.Verdelingsmatrix lasten'!$A:$AL,38,FALSE)</f>
        <v>0</v>
      </c>
      <c r="H96" s="327">
        <f>+VLOOKUP($C96,'6.Verdelingsmatrix baten'!$A:$AN,40,FALSE)</f>
        <v>0</v>
      </c>
      <c r="I96" s="327">
        <f t="shared" si="2"/>
        <v>0</v>
      </c>
      <c r="J96" s="327">
        <f>IF('4.Informatie'!$C$8&lt;&gt;5,0,ABS(+F96-I96))</f>
        <v>0</v>
      </c>
      <c r="K96" s="327">
        <f>IF('4.Informatie'!$C$8&lt;&gt;5,0,ABS(D96)+ABS(E96))</f>
        <v>0</v>
      </c>
      <c r="L96" s="292"/>
    </row>
    <row r="97" spans="1:12" x14ac:dyDescent="0.2">
      <c r="A97" s="292"/>
      <c r="B97" s="296"/>
      <c r="C97" s="293" t="s">
        <v>320</v>
      </c>
      <c r="D97" s="327">
        <f>+VLOOKUP($C97,'7.Balansstanden'!$D:$H,3,FALSE)</f>
        <v>0</v>
      </c>
      <c r="E97" s="327">
        <f>+VLOOKUP($C97,'7.Balansstanden'!$D:$H,5,FALSE)</f>
        <v>0</v>
      </c>
      <c r="F97" s="327">
        <f t="shared" si="1"/>
        <v>0</v>
      </c>
      <c r="G97" s="327">
        <f>+VLOOKUP($C97,'5.Verdelingsmatrix lasten'!$A:$AL,38,FALSE)</f>
        <v>0</v>
      </c>
      <c r="H97" s="327">
        <f>+VLOOKUP($C97,'6.Verdelingsmatrix baten'!$A:$AN,40,FALSE)</f>
        <v>0</v>
      </c>
      <c r="I97" s="327">
        <f t="shared" si="2"/>
        <v>0</v>
      </c>
      <c r="J97" s="327">
        <f>IF('4.Informatie'!$C$8&lt;&gt;5,0,ABS(+F97-I97))</f>
        <v>0</v>
      </c>
      <c r="K97" s="327">
        <f>IF('4.Informatie'!$C$8&lt;&gt;5,0,ABS(D97)+ABS(E97))</f>
        <v>0</v>
      </c>
      <c r="L97" s="292"/>
    </row>
    <row r="98" spans="1:12" x14ac:dyDescent="0.2">
      <c r="A98" s="292"/>
      <c r="B98" s="296"/>
      <c r="C98" s="293" t="s">
        <v>322</v>
      </c>
      <c r="D98" s="327">
        <f>+VLOOKUP($C98,'7.Balansstanden'!$D:$H,3,FALSE)</f>
        <v>0</v>
      </c>
      <c r="E98" s="327">
        <f>+VLOOKUP($C98,'7.Balansstanden'!$D:$H,5,FALSE)</f>
        <v>0</v>
      </c>
      <c r="F98" s="327">
        <f t="shared" si="1"/>
        <v>0</v>
      </c>
      <c r="G98" s="327">
        <f>+VLOOKUP($C98,'5.Verdelingsmatrix lasten'!$A:$AL,38,FALSE)</f>
        <v>0</v>
      </c>
      <c r="H98" s="327">
        <f>+VLOOKUP($C98,'6.Verdelingsmatrix baten'!$A:$AN,40,FALSE)</f>
        <v>0</v>
      </c>
      <c r="I98" s="327">
        <f t="shared" si="2"/>
        <v>0</v>
      </c>
      <c r="J98" s="327">
        <f>IF('4.Informatie'!$C$8&lt;&gt;5,0,ABS(+F98-I98))</f>
        <v>0</v>
      </c>
      <c r="K98" s="327">
        <f>IF('4.Informatie'!$C$8&lt;&gt;5,0,ABS(D98)+ABS(E98))</f>
        <v>0</v>
      </c>
      <c r="L98" s="292"/>
    </row>
    <row r="99" spans="1:12" x14ac:dyDescent="0.2">
      <c r="A99" s="292"/>
      <c r="B99" s="296"/>
      <c r="C99" s="293" t="s">
        <v>324</v>
      </c>
      <c r="D99" s="327">
        <f>+VLOOKUP($C99,'7.Balansstanden'!$D:$H,3,FALSE)</f>
        <v>0</v>
      </c>
      <c r="E99" s="327">
        <f>+VLOOKUP($C99,'7.Balansstanden'!$D:$H,5,FALSE)</f>
        <v>0</v>
      </c>
      <c r="F99" s="327">
        <f t="shared" si="1"/>
        <v>0</v>
      </c>
      <c r="G99" s="327">
        <f>+VLOOKUP($C99,'5.Verdelingsmatrix lasten'!$A:$AL,38,FALSE)</f>
        <v>0</v>
      </c>
      <c r="H99" s="327">
        <f>+VLOOKUP($C99,'6.Verdelingsmatrix baten'!$A:$AN,40,FALSE)</f>
        <v>0</v>
      </c>
      <c r="I99" s="327">
        <f t="shared" si="2"/>
        <v>0</v>
      </c>
      <c r="J99" s="327">
        <f>IF('4.Informatie'!$C$8&lt;&gt;5,0,ABS(+F99-I99))</f>
        <v>0</v>
      </c>
      <c r="K99" s="327">
        <f>IF('4.Informatie'!$C$8&lt;&gt;5,0,ABS(D99)+ABS(E99))</f>
        <v>0</v>
      </c>
      <c r="L99" s="292"/>
    </row>
    <row r="100" spans="1:12" x14ac:dyDescent="0.2">
      <c r="A100" s="292"/>
      <c r="B100" s="296"/>
      <c r="C100" s="293" t="s">
        <v>326</v>
      </c>
      <c r="D100" s="327">
        <f>+VLOOKUP($C100,'7.Balansstanden'!$D:$H,3,FALSE)</f>
        <v>0</v>
      </c>
      <c r="E100" s="327">
        <f>+VLOOKUP($C100,'7.Balansstanden'!$D:$H,5,FALSE)</f>
        <v>0</v>
      </c>
      <c r="F100" s="327">
        <f t="shared" si="1"/>
        <v>0</v>
      </c>
      <c r="G100" s="327">
        <f>+VLOOKUP($C100,'5.Verdelingsmatrix lasten'!$A:$AL,38,FALSE)</f>
        <v>0</v>
      </c>
      <c r="H100" s="327">
        <f>+VLOOKUP($C100,'6.Verdelingsmatrix baten'!$A:$AN,40,FALSE)</f>
        <v>0</v>
      </c>
      <c r="I100" s="327">
        <f t="shared" si="2"/>
        <v>0</v>
      </c>
      <c r="J100" s="327">
        <f>IF('4.Informatie'!$C$8&lt;&gt;5,0,ABS(+F100-I100))</f>
        <v>0</v>
      </c>
      <c r="K100" s="327">
        <f>IF('4.Informatie'!$C$8&lt;&gt;5,0,ABS(D100)+ABS(E100))</f>
        <v>0</v>
      </c>
      <c r="L100" s="292"/>
    </row>
    <row r="101" spans="1:12" x14ac:dyDescent="0.2">
      <c r="A101" s="292"/>
      <c r="B101" s="296"/>
      <c r="C101" s="293" t="s">
        <v>328</v>
      </c>
      <c r="D101" s="342">
        <f>+VLOOKUP($C101,'7.Balansstanden'!$D:$H,3,FALSE)</f>
        <v>0</v>
      </c>
      <c r="E101" s="342">
        <f>+VLOOKUP($C101,'7.Balansstanden'!$D:$H,5,FALSE)</f>
        <v>0</v>
      </c>
      <c r="F101" s="342">
        <f t="shared" si="1"/>
        <v>0</v>
      </c>
      <c r="G101" s="342">
        <f>+VLOOKUP($C101,'5.Verdelingsmatrix lasten'!$A:$AL,38,FALSE)</f>
        <v>0</v>
      </c>
      <c r="H101" s="342">
        <f>+VLOOKUP($C101,'6.Verdelingsmatrix baten'!$A:$AN,40,FALSE)</f>
        <v>0</v>
      </c>
      <c r="I101" s="342">
        <f t="shared" si="2"/>
        <v>0</v>
      </c>
      <c r="J101" s="342">
        <f t="shared" ref="J101:J152" si="3">ABS(+F101-I101)</f>
        <v>0</v>
      </c>
      <c r="K101" s="342">
        <f t="shared" ref="K101:K152" si="4">ABS(D101)+ABS(E101)</f>
        <v>0</v>
      </c>
      <c r="L101" s="292"/>
    </row>
    <row r="102" spans="1:12" x14ac:dyDescent="0.2">
      <c r="A102" s="292"/>
      <c r="B102" s="296"/>
      <c r="C102" s="293" t="s">
        <v>330</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332</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334</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336</v>
      </c>
      <c r="D105" s="342">
        <f>+VLOOKUP($C105,'7.Balansstanden'!$D:$H,3,FALSE)</f>
        <v>0</v>
      </c>
      <c r="E105" s="342">
        <f>+VLOOKUP($C105,'7.Balansstanden'!$D:$H,5,FALSE)</f>
        <v>0</v>
      </c>
      <c r="F105" s="342">
        <f t="shared" si="1"/>
        <v>0</v>
      </c>
      <c r="G105" s="342">
        <f>+VLOOKUP($C105,'5.Verdelingsmatrix lasten'!$A:$AL,38,FALSE)</f>
        <v>0</v>
      </c>
      <c r="H105" s="342">
        <f>+VLOOKUP($C105,'6.Verdelingsmatrix baten'!$A:$AN,40,FALSE)</f>
        <v>0</v>
      </c>
      <c r="I105" s="342">
        <f t="shared" si="2"/>
        <v>0</v>
      </c>
      <c r="J105" s="342">
        <f t="shared" si="3"/>
        <v>0</v>
      </c>
      <c r="K105" s="342">
        <f t="shared" si="4"/>
        <v>0</v>
      </c>
      <c r="L105" s="292"/>
    </row>
    <row r="106" spans="1:12" x14ac:dyDescent="0.2">
      <c r="A106" s="292"/>
      <c r="B106" s="296"/>
      <c r="C106" s="293" t="s">
        <v>338</v>
      </c>
      <c r="D106" s="342">
        <f>+VLOOKUP($C106,'7.Balansstanden'!$D:$H,3,FALSE)</f>
        <v>0</v>
      </c>
      <c r="E106" s="342">
        <f>+VLOOKUP($C106,'7.Balansstanden'!$D:$H,5,FALSE)</f>
        <v>0</v>
      </c>
      <c r="F106" s="342">
        <f t="shared" si="1"/>
        <v>0</v>
      </c>
      <c r="G106" s="342">
        <f>+VLOOKUP($C106,'5.Verdelingsmatrix lasten'!$A:$AL,38,FALSE)</f>
        <v>0</v>
      </c>
      <c r="H106" s="342">
        <f>+VLOOKUP($C106,'6.Verdelingsmatrix baten'!$A:$AN,40,FALSE)</f>
        <v>0</v>
      </c>
      <c r="I106" s="342">
        <f t="shared" si="2"/>
        <v>0</v>
      </c>
      <c r="J106" s="342">
        <f t="shared" si="3"/>
        <v>0</v>
      </c>
      <c r="K106" s="342">
        <f t="shared" si="4"/>
        <v>0</v>
      </c>
      <c r="L106" s="292"/>
    </row>
    <row r="107" spans="1:12" x14ac:dyDescent="0.2">
      <c r="A107" s="292"/>
      <c r="B107" s="296"/>
      <c r="C107" s="293" t="s">
        <v>340</v>
      </c>
      <c r="D107" s="342">
        <f>+VLOOKUP($C107,'7.Balansstanden'!$D:$H,3,FALSE)</f>
        <v>0</v>
      </c>
      <c r="E107" s="342">
        <f>+VLOOKUP($C107,'7.Balansstanden'!$D:$H,5,FALSE)</f>
        <v>0</v>
      </c>
      <c r="F107" s="342">
        <f t="shared" si="1"/>
        <v>0</v>
      </c>
      <c r="G107" s="342">
        <f>+VLOOKUP($C107,'5.Verdelingsmatrix lasten'!$A:$AL,38,FALSE)</f>
        <v>0</v>
      </c>
      <c r="H107" s="342">
        <f>+VLOOKUP($C107,'6.Verdelingsmatrix baten'!$A:$AN,40,FALSE)</f>
        <v>0</v>
      </c>
      <c r="I107" s="342">
        <f t="shared" si="2"/>
        <v>0</v>
      </c>
      <c r="J107" s="342">
        <f t="shared" si="3"/>
        <v>0</v>
      </c>
      <c r="K107" s="342">
        <f t="shared" si="4"/>
        <v>0</v>
      </c>
      <c r="L107" s="292"/>
    </row>
    <row r="108" spans="1:12" x14ac:dyDescent="0.2">
      <c r="A108" s="292"/>
      <c r="B108" s="296"/>
      <c r="C108" s="293" t="s">
        <v>342</v>
      </c>
      <c r="D108" s="342">
        <f>+VLOOKUP($C108,'7.Balansstanden'!$D:$H,3,FALSE)</f>
        <v>0</v>
      </c>
      <c r="E108" s="342">
        <f>+VLOOKUP($C108,'7.Balansstanden'!$D:$H,5,FALSE)</f>
        <v>0</v>
      </c>
      <c r="F108" s="342">
        <f t="shared" si="1"/>
        <v>0</v>
      </c>
      <c r="G108" s="342">
        <f>+VLOOKUP($C108,'5.Verdelingsmatrix lasten'!$A:$AL,38,FALSE)</f>
        <v>0</v>
      </c>
      <c r="H108" s="342">
        <f>+VLOOKUP($C108,'6.Verdelingsmatrix baten'!$A:$AN,40,FALSE)</f>
        <v>0</v>
      </c>
      <c r="I108" s="342">
        <f t="shared" si="2"/>
        <v>0</v>
      </c>
      <c r="J108" s="342">
        <f t="shared" si="3"/>
        <v>0</v>
      </c>
      <c r="K108" s="342">
        <f t="shared" si="4"/>
        <v>0</v>
      </c>
      <c r="L108" s="292"/>
    </row>
    <row r="109" spans="1:12" x14ac:dyDescent="0.2">
      <c r="A109" s="292"/>
      <c r="B109" s="296"/>
      <c r="C109" s="293" t="s">
        <v>344</v>
      </c>
      <c r="D109" s="342">
        <f>+VLOOKUP($C109,'7.Balansstanden'!$D:$H,3,FALSE)</f>
        <v>0</v>
      </c>
      <c r="E109" s="342">
        <f>+VLOOKUP($C109,'7.Balansstanden'!$D:$H,5,FALSE)</f>
        <v>0</v>
      </c>
      <c r="F109" s="342">
        <f t="shared" si="1"/>
        <v>0</v>
      </c>
      <c r="G109" s="342">
        <f>+VLOOKUP($C109,'5.Verdelingsmatrix lasten'!$A:$AL,38,FALSE)</f>
        <v>0</v>
      </c>
      <c r="H109" s="342">
        <f>+VLOOKUP($C109,'6.Verdelingsmatrix baten'!$A:$AN,40,FALSE)</f>
        <v>0</v>
      </c>
      <c r="I109" s="342">
        <f t="shared" si="2"/>
        <v>0</v>
      </c>
      <c r="J109" s="342">
        <f t="shared" si="3"/>
        <v>0</v>
      </c>
      <c r="K109" s="342">
        <f t="shared" si="4"/>
        <v>0</v>
      </c>
      <c r="L109" s="292"/>
    </row>
    <row r="110" spans="1:12" x14ac:dyDescent="0.2">
      <c r="A110" s="292"/>
      <c r="B110" s="296"/>
      <c r="C110" s="293" t="s">
        <v>346</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348</v>
      </c>
      <c r="D111" s="342">
        <f>+VLOOKUP($C111,'7.Balansstanden'!$D:$H,3,FALSE)</f>
        <v>0</v>
      </c>
      <c r="E111" s="342">
        <f>+VLOOKUP($C111,'7.Balansstanden'!$D:$H,5,FALSE)</f>
        <v>0</v>
      </c>
      <c r="F111" s="342">
        <f t="shared" si="1"/>
        <v>0</v>
      </c>
      <c r="G111" s="342">
        <f>+VLOOKUP($C111,'5.Verdelingsmatrix lasten'!$A:$AL,38,FALSE)</f>
        <v>0</v>
      </c>
      <c r="H111" s="342">
        <f>+VLOOKUP($C111,'6.Verdelingsmatrix baten'!$A:$AN,40,FALSE)</f>
        <v>0</v>
      </c>
      <c r="I111" s="342">
        <f t="shared" si="2"/>
        <v>0</v>
      </c>
      <c r="J111" s="342">
        <f t="shared" si="3"/>
        <v>0</v>
      </c>
      <c r="K111" s="342">
        <f t="shared" si="4"/>
        <v>0</v>
      </c>
      <c r="L111" s="292"/>
    </row>
    <row r="112" spans="1:12" x14ac:dyDescent="0.2">
      <c r="A112" s="292"/>
      <c r="B112" s="296"/>
      <c r="C112" s="293" t="s">
        <v>352</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354</v>
      </c>
      <c r="D113" s="327">
        <f>+VLOOKUP($C113,'7.Balansstanden'!$D:$H,3,FALSE)</f>
        <v>0</v>
      </c>
      <c r="E113" s="327">
        <f>+VLOOKUP($C113,'7.Balansstanden'!$D:$H,5,FALSE)</f>
        <v>0</v>
      </c>
      <c r="F113" s="327">
        <f t="shared" si="1"/>
        <v>0</v>
      </c>
      <c r="G113" s="327">
        <f>+VLOOKUP($C113,'5.Verdelingsmatrix lasten'!$A:$AL,38,FALSE)</f>
        <v>0</v>
      </c>
      <c r="H113" s="327">
        <f>+VLOOKUP($C113,'6.Verdelingsmatrix baten'!$A:$AN,40,FALSE)</f>
        <v>0</v>
      </c>
      <c r="I113" s="327">
        <f t="shared" si="2"/>
        <v>0</v>
      </c>
      <c r="J113" s="327">
        <f>IF('4.Informatie'!$C$8&lt;&gt;5,0,ABS(+F113-I113))</f>
        <v>0</v>
      </c>
      <c r="K113" s="327">
        <f>IF('4.Informatie'!$C$8&lt;&gt;5,0,ABS(D113)+ABS(E113))</f>
        <v>0</v>
      </c>
      <c r="L113" s="292"/>
    </row>
    <row r="114" spans="1:12" x14ac:dyDescent="0.2">
      <c r="A114" s="292"/>
      <c r="B114" s="296"/>
      <c r="C114" s="293" t="s">
        <v>356</v>
      </c>
      <c r="D114" s="327">
        <f>+VLOOKUP($C114,'7.Balansstanden'!$D:$H,3,FALSE)</f>
        <v>0</v>
      </c>
      <c r="E114" s="327">
        <f>+VLOOKUP($C114,'7.Balansstanden'!$D:$H,5,FALSE)</f>
        <v>0</v>
      </c>
      <c r="F114" s="327">
        <f t="shared" si="1"/>
        <v>0</v>
      </c>
      <c r="G114" s="327">
        <f>+VLOOKUP($C114,'5.Verdelingsmatrix lasten'!$A:$AL,38,FALSE)</f>
        <v>0</v>
      </c>
      <c r="H114" s="327">
        <f>+VLOOKUP($C114,'6.Verdelingsmatrix baten'!$A:$AN,40,FALSE)</f>
        <v>0</v>
      </c>
      <c r="I114" s="327">
        <f t="shared" si="2"/>
        <v>0</v>
      </c>
      <c r="J114" s="327">
        <f>IF('4.Informatie'!$C$8&lt;&gt;5,0,ABS(+F114-I114))</f>
        <v>0</v>
      </c>
      <c r="K114" s="327">
        <f>IF('4.Informatie'!$C$8&lt;&gt;5,0,ABS(D114)+ABS(E114))</f>
        <v>0</v>
      </c>
      <c r="L114" s="292"/>
    </row>
    <row r="115" spans="1:12" x14ac:dyDescent="0.2">
      <c r="A115" s="292"/>
      <c r="B115" s="296"/>
      <c r="C115" s="293" t="s">
        <v>358</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360</v>
      </c>
      <c r="D116" s="342">
        <f>+VLOOKUP($C116,'7.Balansstanden'!$D:$H,3,FALSE)</f>
        <v>0</v>
      </c>
      <c r="E116" s="342">
        <f>+VLOOKUP($C116,'7.Balansstanden'!$D:$H,5,FALSE)</f>
        <v>0</v>
      </c>
      <c r="F116" s="342">
        <f t="shared" si="1"/>
        <v>0</v>
      </c>
      <c r="G116" s="342">
        <f>+VLOOKUP($C116,'5.Verdelingsmatrix lasten'!$A:$AL,38,FALSE)</f>
        <v>0</v>
      </c>
      <c r="H116" s="342">
        <f>+VLOOKUP($C116,'6.Verdelingsmatrix baten'!$A:$AN,40,FALSE)</f>
        <v>0</v>
      </c>
      <c r="I116" s="342">
        <f t="shared" si="2"/>
        <v>0</v>
      </c>
      <c r="J116" s="342">
        <f t="shared" si="3"/>
        <v>0</v>
      </c>
      <c r="K116" s="342">
        <f t="shared" si="4"/>
        <v>0</v>
      </c>
      <c r="L116" s="292"/>
    </row>
    <row r="117" spans="1:12" x14ac:dyDescent="0.2">
      <c r="A117" s="292"/>
      <c r="B117" s="296"/>
      <c r="C117" s="293" t="s">
        <v>362</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364</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366</v>
      </c>
      <c r="D119" s="342">
        <f>+VLOOKUP($C119,'7.Balansstanden'!$D:$H,3,FALSE)</f>
        <v>0</v>
      </c>
      <c r="E119" s="342">
        <f>+VLOOKUP($C119,'7.Balansstanden'!$D:$H,5,FALSE)</f>
        <v>0</v>
      </c>
      <c r="F119" s="342">
        <f t="shared" si="1"/>
        <v>0</v>
      </c>
      <c r="G119" s="342">
        <f>+VLOOKUP($C119,'5.Verdelingsmatrix lasten'!$A:$AL,38,FALSE)</f>
        <v>0</v>
      </c>
      <c r="H119" s="342">
        <f>+VLOOKUP($C119,'6.Verdelingsmatrix baten'!$A:$AN,40,FALSE)</f>
        <v>0</v>
      </c>
      <c r="I119" s="342">
        <f t="shared" si="2"/>
        <v>0</v>
      </c>
      <c r="J119" s="342">
        <f t="shared" si="3"/>
        <v>0</v>
      </c>
      <c r="K119" s="342">
        <f t="shared" si="4"/>
        <v>0</v>
      </c>
      <c r="L119" s="292"/>
    </row>
    <row r="120" spans="1:12" x14ac:dyDescent="0.2">
      <c r="A120" s="292"/>
      <c r="B120" s="296"/>
      <c r="C120" s="293" t="s">
        <v>368</v>
      </c>
      <c r="D120" s="342">
        <f>+VLOOKUP($C120,'7.Balansstanden'!$D:$H,3,FALSE)</f>
        <v>0</v>
      </c>
      <c r="E120" s="342">
        <f>+VLOOKUP($C120,'7.Balansstanden'!$D:$H,5,FALSE)</f>
        <v>0</v>
      </c>
      <c r="F120" s="342">
        <f t="shared" si="1"/>
        <v>0</v>
      </c>
      <c r="G120" s="342">
        <f>+VLOOKUP($C120,'5.Verdelingsmatrix lasten'!$A:$AL,38,FALSE)</f>
        <v>0</v>
      </c>
      <c r="H120" s="342">
        <f>+VLOOKUP($C120,'6.Verdelingsmatrix baten'!$A:$AN,40,FALSE)</f>
        <v>0</v>
      </c>
      <c r="I120" s="342">
        <f t="shared" si="2"/>
        <v>0</v>
      </c>
      <c r="J120" s="342">
        <f t="shared" si="3"/>
        <v>0</v>
      </c>
      <c r="K120" s="342">
        <f t="shared" si="4"/>
        <v>0</v>
      </c>
      <c r="L120" s="292"/>
    </row>
    <row r="121" spans="1:12" x14ac:dyDescent="0.2">
      <c r="A121" s="292"/>
      <c r="B121" s="296"/>
      <c r="C121" s="293" t="s">
        <v>370</v>
      </c>
      <c r="D121" s="342">
        <f>+VLOOKUP($C121,'7.Balansstanden'!$D:$H,3,FALSE)</f>
        <v>0</v>
      </c>
      <c r="E121" s="342">
        <f>+VLOOKUP($C121,'7.Balansstanden'!$D:$H,5,FALSE)</f>
        <v>0</v>
      </c>
      <c r="F121" s="342">
        <f t="shared" si="1"/>
        <v>0</v>
      </c>
      <c r="G121" s="342">
        <f>+VLOOKUP($C121,'5.Verdelingsmatrix lasten'!$A:$AL,38,FALSE)</f>
        <v>0</v>
      </c>
      <c r="H121" s="342">
        <f>+VLOOKUP($C121,'6.Verdelingsmatrix baten'!$A:$AN,40,FALSE)</f>
        <v>0</v>
      </c>
      <c r="I121" s="342">
        <f t="shared" si="2"/>
        <v>0</v>
      </c>
      <c r="J121" s="342">
        <f t="shared" si="3"/>
        <v>0</v>
      </c>
      <c r="K121" s="342">
        <f t="shared" si="4"/>
        <v>0</v>
      </c>
      <c r="L121" s="292"/>
    </row>
    <row r="122" spans="1:12" x14ac:dyDescent="0.2">
      <c r="A122" s="292"/>
      <c r="B122" s="296"/>
      <c r="C122" s="293" t="s">
        <v>372</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374</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376</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378</v>
      </c>
      <c r="D125" s="342">
        <f>+VLOOKUP($C125,'7.Balansstanden'!$D:$H,3,FALSE)</f>
        <v>0</v>
      </c>
      <c r="E125" s="342">
        <f>+VLOOKUP($C125,'7.Balansstanden'!$D:$H,5,FALSE)</f>
        <v>0</v>
      </c>
      <c r="F125" s="342">
        <f t="shared" si="1"/>
        <v>0</v>
      </c>
      <c r="G125" s="342">
        <f>+VLOOKUP($C125,'5.Verdelingsmatrix lasten'!$A:$AL,38,FALSE)</f>
        <v>0</v>
      </c>
      <c r="H125" s="342">
        <f>+VLOOKUP($C125,'6.Verdelingsmatrix baten'!$A:$AN,40,FALSE)</f>
        <v>0</v>
      </c>
      <c r="I125" s="342">
        <f t="shared" si="2"/>
        <v>0</v>
      </c>
      <c r="J125" s="342">
        <f t="shared" si="3"/>
        <v>0</v>
      </c>
      <c r="K125" s="342">
        <f t="shared" si="4"/>
        <v>0</v>
      </c>
      <c r="L125" s="292"/>
    </row>
    <row r="126" spans="1:12" x14ac:dyDescent="0.2">
      <c r="A126" s="292"/>
      <c r="B126" s="296"/>
      <c r="C126" s="293" t="s">
        <v>380</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382</v>
      </c>
      <c r="D127" s="342">
        <f>+VLOOKUP($C127,'7.Balansstanden'!$D:$H,3,FALSE)</f>
        <v>0</v>
      </c>
      <c r="E127" s="342">
        <f>+VLOOKUP($C127,'7.Balansstanden'!$D:$H,5,FALSE)</f>
        <v>0</v>
      </c>
      <c r="F127" s="342">
        <f t="shared" si="1"/>
        <v>0</v>
      </c>
      <c r="G127" s="342">
        <f>+VLOOKUP($C127,'5.Verdelingsmatrix lasten'!$A:$AL,38,FALSE)</f>
        <v>0</v>
      </c>
      <c r="H127" s="342">
        <f>+VLOOKUP($C127,'6.Verdelingsmatrix baten'!$A:$AN,40,FALSE)</f>
        <v>0</v>
      </c>
      <c r="I127" s="342">
        <f t="shared" si="2"/>
        <v>0</v>
      </c>
      <c r="J127" s="342">
        <f t="shared" si="3"/>
        <v>0</v>
      </c>
      <c r="K127" s="342">
        <f t="shared" si="4"/>
        <v>0</v>
      </c>
      <c r="L127" s="292"/>
    </row>
    <row r="128" spans="1:12" x14ac:dyDescent="0.2">
      <c r="A128" s="292"/>
      <c r="B128" s="296"/>
      <c r="C128" s="293" t="s">
        <v>384</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386</v>
      </c>
      <c r="D129" s="342">
        <f>+VLOOKUP($C129,'7.Balansstanden'!$D:$H,3,FALSE)</f>
        <v>0</v>
      </c>
      <c r="E129" s="342">
        <f>+VLOOKUP($C129,'7.Balansstanden'!$D:$H,5,FALSE)</f>
        <v>0</v>
      </c>
      <c r="F129" s="342">
        <f t="shared" si="1"/>
        <v>0</v>
      </c>
      <c r="G129" s="342">
        <f>+VLOOKUP($C129,'5.Verdelingsmatrix lasten'!$A:$AL,38,FALSE)</f>
        <v>0</v>
      </c>
      <c r="H129" s="342">
        <f>+VLOOKUP($C129,'6.Verdelingsmatrix baten'!$A:$AN,40,FALSE)</f>
        <v>0</v>
      </c>
      <c r="I129" s="342">
        <f t="shared" si="2"/>
        <v>0</v>
      </c>
      <c r="J129" s="342">
        <f t="shared" si="3"/>
        <v>0</v>
      </c>
      <c r="K129" s="342">
        <f t="shared" si="4"/>
        <v>0</v>
      </c>
      <c r="L129" s="292"/>
    </row>
    <row r="130" spans="1:12" x14ac:dyDescent="0.2">
      <c r="A130" s="292"/>
      <c r="B130" s="296"/>
      <c r="C130" s="293" t="s">
        <v>390</v>
      </c>
      <c r="D130" s="327">
        <f>+VLOOKUP($C130,'7.Balansstanden'!$D:$H,3,FALSE)</f>
        <v>0</v>
      </c>
      <c r="E130" s="327">
        <f>+VLOOKUP($C130,'7.Balansstanden'!$D:$H,5,FALSE)</f>
        <v>0</v>
      </c>
      <c r="F130" s="327">
        <f t="shared" si="1"/>
        <v>0</v>
      </c>
      <c r="G130" s="327">
        <f>+VLOOKUP($C130,'5.Verdelingsmatrix lasten'!$A:$AL,38,FALSE)</f>
        <v>0</v>
      </c>
      <c r="H130" s="327">
        <f>+VLOOKUP($C130,'6.Verdelingsmatrix baten'!$A:$AN,40,FALSE)</f>
        <v>0</v>
      </c>
      <c r="I130" s="327">
        <f>+H130-G130</f>
        <v>0</v>
      </c>
      <c r="J130" s="327">
        <f>IF('4.Informatie'!$C$8&lt;&gt;5,0,ABS(+F130-I130))</f>
        <v>0</v>
      </c>
      <c r="K130" s="327">
        <f>IF('4.Informatie'!$C$8&lt;&gt;5,0,ABS(D130)+ABS(E130))</f>
        <v>0</v>
      </c>
      <c r="L130" s="292"/>
    </row>
    <row r="131" spans="1:12" x14ac:dyDescent="0.2">
      <c r="A131" s="292"/>
      <c r="B131" s="296"/>
      <c r="C131" s="293" t="s">
        <v>392</v>
      </c>
      <c r="D131" s="327">
        <f>+VLOOKUP($C131,'7.Balansstanden'!$D:$H,3,FALSE)</f>
        <v>0</v>
      </c>
      <c r="E131" s="327">
        <f>+VLOOKUP($C131,'7.Balansstanden'!$D:$H,5,FALSE)</f>
        <v>0</v>
      </c>
      <c r="F131" s="327">
        <f t="shared" si="1"/>
        <v>0</v>
      </c>
      <c r="G131" s="327">
        <f>+VLOOKUP($C131,'5.Verdelingsmatrix lasten'!$A:$AL,38,FALSE)</f>
        <v>0</v>
      </c>
      <c r="H131" s="327">
        <f>+VLOOKUP($C131,'6.Verdelingsmatrix baten'!$A:$AN,40,FALSE)</f>
        <v>0</v>
      </c>
      <c r="I131" s="327">
        <f t="shared" ref="I131:I152" si="5">+H131-G131</f>
        <v>0</v>
      </c>
      <c r="J131" s="327">
        <f>IF('4.Informatie'!$C$8&lt;&gt;5,0,ABS(+F131-I131))</f>
        <v>0</v>
      </c>
      <c r="K131" s="327">
        <f>IF('4.Informatie'!$C$8&lt;&gt;5,0,ABS(D131)+ABS(E131))</f>
        <v>0</v>
      </c>
      <c r="L131" s="292"/>
    </row>
    <row r="132" spans="1:12" x14ac:dyDescent="0.2">
      <c r="A132" s="292"/>
      <c r="B132" s="296"/>
      <c r="C132" s="293" t="s">
        <v>394</v>
      </c>
      <c r="D132" s="327">
        <f>+VLOOKUP($C132,'7.Balansstanden'!$D:$H,3,FALSE)</f>
        <v>0</v>
      </c>
      <c r="E132" s="327">
        <f>+VLOOKUP($C132,'7.Balansstanden'!$D:$H,5,FALSE)</f>
        <v>0</v>
      </c>
      <c r="F132" s="327">
        <f t="shared" si="1"/>
        <v>0</v>
      </c>
      <c r="G132" s="327">
        <f>+VLOOKUP($C132,'5.Verdelingsmatrix lasten'!$A:$AL,38,FALSE)</f>
        <v>0</v>
      </c>
      <c r="H132" s="327">
        <f>+VLOOKUP($C132,'6.Verdelingsmatrix baten'!$A:$AN,40,FALSE)</f>
        <v>0</v>
      </c>
      <c r="I132" s="327">
        <f t="shared" si="5"/>
        <v>0</v>
      </c>
      <c r="J132" s="327">
        <f>IF('4.Informatie'!$C$8&lt;&gt;5,0,ABS(+F132-I132))</f>
        <v>0</v>
      </c>
      <c r="K132" s="327">
        <f>IF('4.Informatie'!$C$8&lt;&gt;5,0,ABS(D132)+ABS(E132))</f>
        <v>0</v>
      </c>
      <c r="L132" s="292"/>
    </row>
    <row r="133" spans="1:12" x14ac:dyDescent="0.2">
      <c r="A133" s="292"/>
      <c r="B133" s="296"/>
      <c r="C133" s="293" t="s">
        <v>396</v>
      </c>
      <c r="D133" s="327">
        <f>+VLOOKUP($C133,'7.Balansstanden'!$D:$H,3,FALSE)</f>
        <v>0</v>
      </c>
      <c r="E133" s="327">
        <f>+VLOOKUP($C133,'7.Balansstanden'!$D:$H,5,FALSE)</f>
        <v>0</v>
      </c>
      <c r="F133" s="327">
        <f t="shared" si="1"/>
        <v>0</v>
      </c>
      <c r="G133" s="327">
        <f>+VLOOKUP($C133,'5.Verdelingsmatrix lasten'!$A:$AL,38,FALSE)</f>
        <v>0</v>
      </c>
      <c r="H133" s="327">
        <f>+VLOOKUP($C133,'6.Verdelingsmatrix baten'!$A:$AN,40,FALSE)</f>
        <v>0</v>
      </c>
      <c r="I133" s="327">
        <f t="shared" si="5"/>
        <v>0</v>
      </c>
      <c r="J133" s="327">
        <f>IF('4.Informatie'!$C$8&lt;&gt;5,0,ABS(+F133-I133))</f>
        <v>0</v>
      </c>
      <c r="K133" s="327">
        <f>IF('4.Informatie'!$C$8&lt;&gt;5,0,ABS(D133)+ABS(E133))</f>
        <v>0</v>
      </c>
      <c r="L133" s="292"/>
    </row>
    <row r="134" spans="1:12" x14ac:dyDescent="0.2">
      <c r="A134" s="292"/>
      <c r="B134" s="296"/>
      <c r="C134" s="293" t="s">
        <v>398</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400</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402</v>
      </c>
      <c r="D136" s="342">
        <f>+VLOOKUP($C136,'7.Balansstanden'!$D:$H,3,FALSE)</f>
        <v>0</v>
      </c>
      <c r="E136" s="342">
        <f>+VLOOKUP($C136,'7.Balansstanden'!$D:$H,5,FALSE)</f>
        <v>0</v>
      </c>
      <c r="F136" s="342">
        <f t="shared" si="1"/>
        <v>0</v>
      </c>
      <c r="G136" s="342">
        <f>+VLOOKUP($C136,'5.Verdelingsmatrix lasten'!$A:$AL,38,FALSE)</f>
        <v>0</v>
      </c>
      <c r="H136" s="342">
        <f>+VLOOKUP($C136,'6.Verdelingsmatrix baten'!$A:$AN,40,FALSE)</f>
        <v>0</v>
      </c>
      <c r="I136" s="342">
        <f t="shared" si="5"/>
        <v>0</v>
      </c>
      <c r="J136" s="342">
        <f t="shared" si="3"/>
        <v>0</v>
      </c>
      <c r="K136" s="342">
        <f t="shared" si="4"/>
        <v>0</v>
      </c>
      <c r="L136" s="292"/>
    </row>
    <row r="137" spans="1:12" x14ac:dyDescent="0.2">
      <c r="A137" s="292"/>
      <c r="B137" s="296"/>
      <c r="C137" s="293" t="s">
        <v>404</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406</v>
      </c>
      <c r="D138" s="342">
        <f>+VLOOKUP($C138,'7.Balansstanden'!$D:$H,3,FALSE)</f>
        <v>0</v>
      </c>
      <c r="E138" s="342">
        <f>+VLOOKUP($C138,'7.Balansstanden'!$D:$H,5,FALSE)</f>
        <v>0</v>
      </c>
      <c r="F138" s="342">
        <f t="shared" si="1"/>
        <v>0</v>
      </c>
      <c r="G138" s="342">
        <f>+VLOOKUP($C138,'5.Verdelingsmatrix lasten'!$A:$AL,38,FALSE)</f>
        <v>0</v>
      </c>
      <c r="H138" s="342">
        <f>+VLOOKUP($C138,'6.Verdelingsmatrix baten'!$A:$AN,40,FALSE)</f>
        <v>0</v>
      </c>
      <c r="I138" s="342">
        <f t="shared" si="5"/>
        <v>0</v>
      </c>
      <c r="J138" s="342">
        <f t="shared" si="3"/>
        <v>0</v>
      </c>
      <c r="K138" s="342">
        <f t="shared" si="4"/>
        <v>0</v>
      </c>
      <c r="L138" s="292"/>
    </row>
    <row r="139" spans="1:12" x14ac:dyDescent="0.2">
      <c r="A139" s="292"/>
      <c r="B139" s="296"/>
      <c r="C139" s="293" t="s">
        <v>408</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410</v>
      </c>
      <c r="D140" s="342">
        <f>+VLOOKUP($C140,'7.Balansstanden'!$D:$H,3,FALSE)</f>
        <v>0</v>
      </c>
      <c r="E140" s="342">
        <f>+VLOOKUP($C140,'7.Balansstanden'!$D:$H,5,FALSE)</f>
        <v>0</v>
      </c>
      <c r="F140" s="342">
        <f t="shared" si="1"/>
        <v>0</v>
      </c>
      <c r="G140" s="342">
        <f>+VLOOKUP($C140,'5.Verdelingsmatrix lasten'!$A:$AL,38,FALSE)</f>
        <v>0</v>
      </c>
      <c r="H140" s="342">
        <f>+VLOOKUP($C140,'6.Verdelingsmatrix baten'!$A:$AN,40,FALSE)</f>
        <v>0</v>
      </c>
      <c r="I140" s="342">
        <f t="shared" si="5"/>
        <v>0</v>
      </c>
      <c r="J140" s="342">
        <f t="shared" si="3"/>
        <v>0</v>
      </c>
      <c r="K140" s="342">
        <f t="shared" si="4"/>
        <v>0</v>
      </c>
      <c r="L140" s="292"/>
    </row>
    <row r="141" spans="1:12" x14ac:dyDescent="0.2">
      <c r="A141" s="292"/>
      <c r="B141" s="296"/>
      <c r="C141" s="293" t="s">
        <v>412</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414</v>
      </c>
      <c r="D142" s="342">
        <f>+VLOOKUP($C142,'7.Balansstanden'!$D:$H,3,FALSE)</f>
        <v>0</v>
      </c>
      <c r="E142" s="342">
        <f>+VLOOKUP($C142,'7.Balansstanden'!$D:$H,5,FALSE)</f>
        <v>0</v>
      </c>
      <c r="F142" s="342">
        <f t="shared" si="1"/>
        <v>0</v>
      </c>
      <c r="G142" s="342">
        <f>+VLOOKUP($C142,'5.Verdelingsmatrix lasten'!$A:$AL,38,FALSE)</f>
        <v>0</v>
      </c>
      <c r="H142" s="342">
        <f>+VLOOKUP($C142,'6.Verdelingsmatrix baten'!$A:$AN,40,FALSE)</f>
        <v>0</v>
      </c>
      <c r="I142" s="342">
        <f t="shared" si="5"/>
        <v>0</v>
      </c>
      <c r="J142" s="342">
        <f t="shared" si="3"/>
        <v>0</v>
      </c>
      <c r="K142" s="342">
        <f t="shared" si="4"/>
        <v>0</v>
      </c>
      <c r="L142" s="292"/>
    </row>
    <row r="143" spans="1:12" x14ac:dyDescent="0.2">
      <c r="A143" s="292"/>
      <c r="B143" s="296"/>
      <c r="C143" s="293" t="s">
        <v>416</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672</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420</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422</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424</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426</v>
      </c>
      <c r="D148" s="342">
        <f>+VLOOKUP($C148,'7.Balansstanden'!$D:$H,3,FALSE)</f>
        <v>0</v>
      </c>
      <c r="E148" s="342">
        <f>+VLOOKUP($C148,'7.Balansstanden'!$D:$H,5,FALSE)</f>
        <v>0</v>
      </c>
      <c r="F148" s="342">
        <f t="shared" si="1"/>
        <v>0</v>
      </c>
      <c r="G148" s="342">
        <f>+VLOOKUP($C148,'5.Verdelingsmatrix lasten'!$A:$AL,38,FALSE)</f>
        <v>0</v>
      </c>
      <c r="H148" s="342">
        <f>+VLOOKUP($C148,'6.Verdelingsmatrix baten'!$A:$AN,40,FALSE)</f>
        <v>0</v>
      </c>
      <c r="I148" s="342">
        <f t="shared" si="5"/>
        <v>0</v>
      </c>
      <c r="J148" s="342">
        <f t="shared" si="3"/>
        <v>0</v>
      </c>
      <c r="K148" s="342">
        <f t="shared" si="4"/>
        <v>0</v>
      </c>
      <c r="L148" s="292"/>
    </row>
    <row r="149" spans="1:12" x14ac:dyDescent="0.2">
      <c r="A149" s="292"/>
      <c r="B149" s="296"/>
      <c r="C149" s="293" t="s">
        <v>427</v>
      </c>
      <c r="D149" s="342">
        <f>+VLOOKUP($C149,'7.Balansstanden'!$D:$H,3,FALSE)</f>
        <v>0</v>
      </c>
      <c r="E149" s="342">
        <f>+VLOOKUP($C149,'7.Balansstanden'!$D:$H,5,FALSE)</f>
        <v>0</v>
      </c>
      <c r="F149" s="342">
        <f t="shared" si="1"/>
        <v>0</v>
      </c>
      <c r="G149" s="342">
        <f>+VLOOKUP($C149,'5.Verdelingsmatrix lasten'!$A:$AL,38,FALSE)</f>
        <v>0</v>
      </c>
      <c r="H149" s="342">
        <f>+VLOOKUP($C149,'6.Verdelingsmatrix baten'!$A:$AN,40,FALSE)</f>
        <v>0</v>
      </c>
      <c r="I149" s="342">
        <f t="shared" si="5"/>
        <v>0</v>
      </c>
      <c r="J149" s="342">
        <f t="shared" si="3"/>
        <v>0</v>
      </c>
      <c r="K149" s="342">
        <f t="shared" si="4"/>
        <v>0</v>
      </c>
      <c r="L149" s="292"/>
    </row>
    <row r="150" spans="1:12" x14ac:dyDescent="0.2">
      <c r="A150" s="292"/>
      <c r="B150" s="296"/>
      <c r="C150" s="293" t="s">
        <v>429</v>
      </c>
      <c r="D150" s="342">
        <f>+VLOOKUP($C150,'7.Balansstanden'!$D:$H,3,FALSE)</f>
        <v>0</v>
      </c>
      <c r="E150" s="342">
        <f>+VLOOKUP($C150,'7.Balansstanden'!$D:$H,5,FALSE)</f>
        <v>0</v>
      </c>
      <c r="F150" s="342">
        <f t="shared" si="1"/>
        <v>0</v>
      </c>
      <c r="G150" s="342">
        <f>+VLOOKUP($C150,'5.Verdelingsmatrix lasten'!$A:$AL,38,FALSE)</f>
        <v>0</v>
      </c>
      <c r="H150" s="342">
        <f>+VLOOKUP($C150,'6.Verdelingsmatrix baten'!$A:$AN,40,FALSE)</f>
        <v>0</v>
      </c>
      <c r="I150" s="342">
        <f t="shared" si="5"/>
        <v>0</v>
      </c>
      <c r="J150" s="342">
        <f t="shared" si="3"/>
        <v>0</v>
      </c>
      <c r="K150" s="342">
        <f t="shared" si="4"/>
        <v>0</v>
      </c>
      <c r="L150" s="292"/>
    </row>
    <row r="151" spans="1:12" x14ac:dyDescent="0.2">
      <c r="A151" s="292"/>
      <c r="B151" s="296"/>
      <c r="C151" s="293" t="s">
        <v>431</v>
      </c>
      <c r="D151" s="342">
        <f>+VLOOKUP($C151,'7.Balansstanden'!$D:$H,3,FALSE)</f>
        <v>0</v>
      </c>
      <c r="E151" s="342">
        <f>+VLOOKUP($C151,'7.Balansstanden'!$D:$H,5,FALSE)</f>
        <v>0</v>
      </c>
      <c r="F151" s="342">
        <f t="shared" si="1"/>
        <v>0</v>
      </c>
      <c r="G151" s="342">
        <f>+VLOOKUP($C151,'5.Verdelingsmatrix lasten'!$A:$AL,38,FALSE)</f>
        <v>0</v>
      </c>
      <c r="H151" s="342">
        <f>+VLOOKUP($C151,'6.Verdelingsmatrix baten'!$A:$AN,40,FALSE)</f>
        <v>0</v>
      </c>
      <c r="I151" s="342">
        <f t="shared" si="5"/>
        <v>0</v>
      </c>
      <c r="J151" s="342">
        <f t="shared" si="3"/>
        <v>0</v>
      </c>
      <c r="K151" s="342">
        <f t="shared" si="4"/>
        <v>0</v>
      </c>
      <c r="L151" s="292"/>
    </row>
    <row r="152" spans="1:12" x14ac:dyDescent="0.2">
      <c r="A152" s="292"/>
      <c r="B152" s="299"/>
      <c r="C152" s="300" t="s">
        <v>433</v>
      </c>
      <c r="D152" s="343">
        <f>+VLOOKUP($C152,'7.Balansstanden'!$D:$H,3,FALSE)</f>
        <v>0</v>
      </c>
      <c r="E152" s="343">
        <f>+VLOOKUP($C152,'7.Balansstanden'!$D:$H,5,FALSE)</f>
        <v>0</v>
      </c>
      <c r="F152" s="343">
        <f t="shared" si="1"/>
        <v>0</v>
      </c>
      <c r="G152" s="343">
        <f>+VLOOKUP($C152,'5.Verdelingsmatrix lasten'!$A:$AL,38,FALSE)</f>
        <v>0</v>
      </c>
      <c r="H152" s="343">
        <f>+VLOOKUP($C152,'6.Verdelingsmatrix baten'!$A:$AN,40,FALSE)</f>
        <v>0</v>
      </c>
      <c r="I152" s="343">
        <f t="shared" si="5"/>
        <v>0</v>
      </c>
      <c r="J152" s="343">
        <f t="shared" si="3"/>
        <v>0</v>
      </c>
      <c r="K152" s="343">
        <f t="shared" si="4"/>
        <v>0</v>
      </c>
      <c r="L152" s="292"/>
    </row>
    <row r="153" spans="1:12" x14ac:dyDescent="0.2">
      <c r="A153" s="292"/>
      <c r="B153" s="284" t="s">
        <v>571</v>
      </c>
      <c r="C153" s="302" t="s">
        <v>600</v>
      </c>
      <c r="D153" s="327"/>
      <c r="E153" s="327"/>
      <c r="F153" s="327"/>
      <c r="G153" s="327"/>
      <c r="H153" s="327"/>
      <c r="I153" s="327"/>
      <c r="J153" s="329">
        <f>IF('4.Informatie'!C8=0,"-",SUM(J91:J152))</f>
        <v>0</v>
      </c>
      <c r="K153" s="329"/>
      <c r="L153" s="292"/>
    </row>
    <row r="154" spans="1:12" x14ac:dyDescent="0.2">
      <c r="A154" s="292"/>
      <c r="B154" s="284" t="s">
        <v>573</v>
      </c>
      <c r="C154" s="302" t="s">
        <v>601</v>
      </c>
      <c r="D154" s="327"/>
      <c r="E154" s="327"/>
      <c r="F154" s="327"/>
      <c r="G154" s="327"/>
      <c r="H154" s="327"/>
      <c r="I154" s="327"/>
      <c r="J154" s="329"/>
      <c r="K154" s="329">
        <f>IF('4.Informatie'!C8=0,"-",SUM(K91:K152)/2)</f>
        <v>0</v>
      </c>
      <c r="L154" s="292"/>
    </row>
    <row r="155" spans="1:12" x14ac:dyDescent="0.2">
      <c r="A155" s="292"/>
      <c r="B155" s="284" t="s">
        <v>586</v>
      </c>
      <c r="C155" s="288" t="s">
        <v>579</v>
      </c>
      <c r="D155" s="301"/>
      <c r="E155" s="301"/>
      <c r="F155" s="301"/>
      <c r="G155" s="301"/>
      <c r="H155" s="301"/>
      <c r="I155" s="301"/>
      <c r="J155" s="294"/>
      <c r="K155" s="320" t="str">
        <f>IF('4.Informatie'!C8=0,"-",IF(SUM($D$91:$D$152)=0,"primo leeg",IF(SUM($D$91:$D$129)=0,"primo activa leeg",IF(SUM($D$130:$D$152)=0,"primo passiva leeg",+$J$153/$K$154))))</f>
        <v>primo leeg</v>
      </c>
      <c r="L155" s="292"/>
    </row>
    <row r="156" spans="1:12" ht="12.75" customHeight="1" x14ac:dyDescent="0.2">
      <c r="A156" s="292"/>
      <c r="B156" s="296"/>
      <c r="C156" s="288" t="s">
        <v>580</v>
      </c>
      <c r="D156" s="529" t="str">
        <f>IF('4.Informatie'!C8&lt;&gt;0,IF(OR(K155="primo leeg",K155="primo activa leeg",K155="primo passiva leeg"),"onvoldoende",IF(K155&lt;=0.01,"voldoende","onvoldoende")), "nvt")</f>
        <v>onvoldoende</v>
      </c>
      <c r="E156" s="529"/>
      <c r="F156" s="529"/>
      <c r="G156" s="529"/>
      <c r="H156" s="529"/>
      <c r="I156" s="529"/>
      <c r="J156" s="529"/>
      <c r="K156" s="529"/>
      <c r="L156" s="292"/>
    </row>
    <row r="157" spans="1:12" x14ac:dyDescent="0.2">
      <c r="A157" s="292"/>
      <c r="B157" s="292"/>
      <c r="C157" s="292"/>
      <c r="D157" s="292"/>
      <c r="E157" s="292"/>
      <c r="F157" s="292"/>
      <c r="G157" s="292"/>
      <c r="H157" s="292"/>
      <c r="I157" s="292"/>
      <c r="J157" s="292"/>
      <c r="K157" s="292"/>
      <c r="L157" s="292"/>
    </row>
    <row r="159" spans="1:12" x14ac:dyDescent="0.2">
      <c r="A159" s="287" t="s">
        <v>602</v>
      </c>
      <c r="B159" s="292"/>
      <c r="C159" s="292" t="s">
        <v>564</v>
      </c>
      <c r="D159" s="292"/>
      <c r="E159" s="292"/>
      <c r="F159" s="292"/>
      <c r="G159" s="292"/>
    </row>
    <row r="160" spans="1:12" x14ac:dyDescent="0.2">
      <c r="A160" s="292"/>
      <c r="B160" s="296"/>
      <c r="C160" s="296"/>
      <c r="D160" s="302" t="s">
        <v>589</v>
      </c>
      <c r="E160" s="302" t="s">
        <v>590</v>
      </c>
      <c r="F160" s="302"/>
      <c r="G160" s="303"/>
    </row>
    <row r="161" spans="1:7" x14ac:dyDescent="0.2">
      <c r="A161" s="292"/>
      <c r="B161" s="296"/>
      <c r="C161" s="296"/>
      <c r="D161" s="288" t="s">
        <v>571</v>
      </c>
      <c r="E161" s="288" t="s">
        <v>573</v>
      </c>
      <c r="F161" s="288" t="s">
        <v>603</v>
      </c>
      <c r="G161" s="289"/>
    </row>
    <row r="162" spans="1:7" x14ac:dyDescent="0.2">
      <c r="A162" s="292"/>
      <c r="B162" s="297"/>
      <c r="C162" s="295" t="s">
        <v>149</v>
      </c>
      <c r="D162" s="326">
        <f>+'5.Verdelingsmatrix lasten'!$AG$160</f>
        <v>0</v>
      </c>
      <c r="E162" s="326">
        <f>+'6.Verdelingsmatrix baten'!$AI$160</f>
        <v>0</v>
      </c>
      <c r="F162" s="326">
        <f>+ABS(D162-E162)</f>
        <v>0</v>
      </c>
      <c r="G162" s="292"/>
    </row>
    <row r="163" spans="1:7" x14ac:dyDescent="0.2">
      <c r="A163" s="292"/>
      <c r="B163" s="296"/>
      <c r="C163" s="293" t="s">
        <v>150</v>
      </c>
      <c r="D163" s="327">
        <f>+'5.Verdelingsmatrix lasten'!$AH$160</f>
        <v>0</v>
      </c>
      <c r="E163" s="327">
        <f>+'6.Verdelingsmatrix baten'!$AJ$160</f>
        <v>0</v>
      </c>
      <c r="F163" s="327">
        <f>+ABS(D163-E163)</f>
        <v>0</v>
      </c>
      <c r="G163" s="292"/>
    </row>
    <row r="164" spans="1:7" x14ac:dyDescent="0.2">
      <c r="A164" s="292"/>
      <c r="B164" s="296"/>
      <c r="C164" s="290" t="s">
        <v>151</v>
      </c>
      <c r="D164" s="327">
        <f>+'5.Verdelingsmatrix lasten'!$AI$160</f>
        <v>0</v>
      </c>
      <c r="E164" s="327">
        <f>+'6.Verdelingsmatrix baten'!$AK$160</f>
        <v>0</v>
      </c>
      <c r="F164" s="327">
        <f>+ABS(D164-E164)</f>
        <v>0</v>
      </c>
      <c r="G164" s="292"/>
    </row>
    <row r="165" spans="1:7" x14ac:dyDescent="0.2">
      <c r="A165" s="292"/>
      <c r="B165" s="296"/>
      <c r="C165" s="290" t="s">
        <v>152</v>
      </c>
      <c r="D165" s="327">
        <f>+'5.Verdelingsmatrix lasten'!$AJ$160</f>
        <v>0</v>
      </c>
      <c r="E165" s="327">
        <f>+'6.Verdelingsmatrix baten'!$AL$160</f>
        <v>0</v>
      </c>
      <c r="F165" s="327">
        <f>+ABS(D165-E165)</f>
        <v>0</v>
      </c>
      <c r="G165" s="292"/>
    </row>
    <row r="166" spans="1:7" x14ac:dyDescent="0.2">
      <c r="A166" s="292"/>
      <c r="B166" s="299"/>
      <c r="C166" s="283" t="s">
        <v>153</v>
      </c>
      <c r="D166" s="328">
        <f>+'5.Verdelingsmatrix lasten'!$AK$160</f>
        <v>0</v>
      </c>
      <c r="E166" s="328">
        <f>+'6.Verdelingsmatrix baten'!$AM$160</f>
        <v>0</v>
      </c>
      <c r="F166" s="328">
        <f>+ABS(D166-E166)</f>
        <v>0</v>
      </c>
      <c r="G166" s="292"/>
    </row>
    <row r="167" spans="1:7" x14ac:dyDescent="0.2">
      <c r="A167" s="292"/>
      <c r="B167" s="284" t="s">
        <v>571</v>
      </c>
      <c r="C167" s="288" t="s">
        <v>604</v>
      </c>
      <c r="D167" s="327"/>
      <c r="E167" s="327"/>
      <c r="F167" s="329">
        <f>IF('4.Informatie'!C8=0,"-",SUM($F$162:$F$166))</f>
        <v>0</v>
      </c>
      <c r="G167" s="292"/>
    </row>
    <row r="168" spans="1:7" x14ac:dyDescent="0.2">
      <c r="A168" s="292"/>
      <c r="B168" s="284" t="s">
        <v>573</v>
      </c>
      <c r="C168" s="288" t="s">
        <v>572</v>
      </c>
      <c r="D168" s="327"/>
      <c r="E168" s="327"/>
      <c r="F168" s="329">
        <f>+$D$27</f>
        <v>0</v>
      </c>
      <c r="G168" s="292"/>
    </row>
    <row r="169" spans="1:7" x14ac:dyDescent="0.2">
      <c r="A169" s="292"/>
      <c r="B169" s="284" t="s">
        <v>586</v>
      </c>
      <c r="C169" s="288" t="s">
        <v>579</v>
      </c>
      <c r="D169" s="301"/>
      <c r="E169" s="301"/>
      <c r="F169" s="320">
        <f>IF('4.Informatie'!C8=0,"-",IF(ISERROR(F167/F168),1,F167/F168))</f>
        <v>1</v>
      </c>
      <c r="G169" s="292"/>
    </row>
    <row r="170" spans="1:7" ht="12.75" customHeight="1" x14ac:dyDescent="0.2">
      <c r="A170" s="292"/>
      <c r="B170" s="296"/>
      <c r="C170" s="288" t="s">
        <v>580</v>
      </c>
      <c r="D170" s="529" t="str">
        <f>IF('4.Informatie'!C8&lt;&gt;0,IF(F169&lt;=0.01,"voldoende","onvoldoende"),"nvt")</f>
        <v>onvoldoende</v>
      </c>
      <c r="E170" s="529"/>
      <c r="F170" s="529"/>
      <c r="G170" s="292"/>
    </row>
    <row r="171" spans="1:7" x14ac:dyDescent="0.2">
      <c r="A171" s="292"/>
      <c r="B171" s="292"/>
      <c r="C171" s="292"/>
      <c r="D171" s="292"/>
      <c r="E171" s="292"/>
      <c r="F171" s="292"/>
      <c r="G171" s="292"/>
    </row>
    <row r="173" spans="1:7" x14ac:dyDescent="0.2">
      <c r="A173" s="287" t="s">
        <v>605</v>
      </c>
      <c r="B173" s="292"/>
      <c r="C173" s="292" t="s">
        <v>565</v>
      </c>
      <c r="D173" s="292"/>
      <c r="E173" s="292"/>
      <c r="F173" s="292"/>
      <c r="G173" s="292"/>
    </row>
    <row r="174" spans="1:7" x14ac:dyDescent="0.2">
      <c r="A174" s="292"/>
      <c r="B174" s="296"/>
      <c r="C174" s="296"/>
      <c r="D174" s="302" t="s">
        <v>589</v>
      </c>
      <c r="E174" s="302" t="s">
        <v>590</v>
      </c>
      <c r="F174" s="302"/>
      <c r="G174" s="292"/>
    </row>
    <row r="175" spans="1:7" x14ac:dyDescent="0.2">
      <c r="A175" s="292"/>
      <c r="B175" s="296"/>
      <c r="C175" s="296"/>
      <c r="D175" s="288" t="s">
        <v>571</v>
      </c>
      <c r="E175" s="288" t="s">
        <v>573</v>
      </c>
      <c r="F175" s="288" t="s">
        <v>584</v>
      </c>
      <c r="G175" s="292"/>
    </row>
    <row r="176" spans="1:7" x14ac:dyDescent="0.2">
      <c r="A176" s="292"/>
      <c r="B176" s="297"/>
      <c r="C176" s="535" t="s">
        <v>752</v>
      </c>
      <c r="D176" s="404">
        <f>+'5.Verdelingsmatrix lasten'!$AF$80</f>
        <v>0</v>
      </c>
      <c r="E176" s="404">
        <f>+'6.Verdelingsmatrix baten'!$AH$80-'6.Verdelingsmatrix baten'!$AH$8-'6.Verdelingsmatrix baten'!$AH$7</f>
        <v>0</v>
      </c>
      <c r="F176" s="404">
        <f>+ABS(D176)+ABS(E176)</f>
        <v>0</v>
      </c>
      <c r="G176" s="292"/>
    </row>
    <row r="177" spans="1:7" x14ac:dyDescent="0.2">
      <c r="A177" s="292"/>
      <c r="B177" s="296"/>
      <c r="C177" s="284" t="s">
        <v>606</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465</v>
      </c>
      <c r="D178" s="327">
        <f>SUM('5.Verdelingsmatrix lasten'!$AF$88:$AF$94)</f>
        <v>0</v>
      </c>
      <c r="E178" s="327">
        <f>+SUM('6.Verdelingsmatrix baten'!$AH$88:$AH$94)</f>
        <v>0</v>
      </c>
      <c r="F178" s="327">
        <f>+ABS(D178)+ABS(E178)</f>
        <v>0</v>
      </c>
      <c r="G178" s="292"/>
    </row>
    <row r="179" spans="1:7" x14ac:dyDescent="0.2">
      <c r="A179" s="292"/>
      <c r="B179" s="296"/>
      <c r="C179" s="296" t="s">
        <v>485</v>
      </c>
      <c r="D179" s="327">
        <f>+SUM('5.Verdelingsmatrix lasten'!$AF$109:$AF$112)</f>
        <v>0</v>
      </c>
      <c r="E179" s="327">
        <f>SUM('6.Verdelingsmatrix baten'!$AH$109:$AH$112)</f>
        <v>0</v>
      </c>
      <c r="F179" s="327">
        <f>+ABS(D179)+ABS(E179)</f>
        <v>0</v>
      </c>
      <c r="G179" s="292"/>
    </row>
    <row r="180" spans="1:7" x14ac:dyDescent="0.2">
      <c r="A180" s="292"/>
      <c r="B180" s="299"/>
      <c r="C180" s="299" t="s">
        <v>607</v>
      </c>
      <c r="D180" s="328">
        <f>+SUM('5.Verdelingsmatrix lasten'!$AF$130:$AF$133)</f>
        <v>0</v>
      </c>
      <c r="E180" s="328">
        <f>+SUM('6.Verdelingsmatrix baten'!$AH$130:$AH$133)</f>
        <v>0</v>
      </c>
      <c r="F180" s="328">
        <f>+ABS(D180)+ABS(E180)</f>
        <v>0</v>
      </c>
      <c r="G180" s="292"/>
    </row>
    <row r="181" spans="1:7" x14ac:dyDescent="0.2">
      <c r="A181" s="292"/>
      <c r="B181" s="284" t="s">
        <v>571</v>
      </c>
      <c r="C181" s="288" t="s">
        <v>604</v>
      </c>
      <c r="D181" s="327"/>
      <c r="E181" s="327"/>
      <c r="F181" s="329">
        <f>IF('4.Informatie'!C8=0,"-",SUM($F$176:$F$180))</f>
        <v>0</v>
      </c>
      <c r="G181" s="292"/>
    </row>
    <row r="182" spans="1:7" x14ac:dyDescent="0.2">
      <c r="A182" s="292"/>
      <c r="B182" s="284" t="s">
        <v>573</v>
      </c>
      <c r="C182" s="288" t="s">
        <v>572</v>
      </c>
      <c r="D182" s="327"/>
      <c r="E182" s="327"/>
      <c r="F182" s="329">
        <f>+$D$27</f>
        <v>0</v>
      </c>
      <c r="G182" s="292"/>
    </row>
    <row r="183" spans="1:7" x14ac:dyDescent="0.2">
      <c r="A183" s="292"/>
      <c r="B183" s="284" t="s">
        <v>586</v>
      </c>
      <c r="C183" s="288" t="s">
        <v>579</v>
      </c>
      <c r="D183" s="301"/>
      <c r="E183" s="301"/>
      <c r="F183" s="320">
        <f>IF('4.Informatie'!C8=0,"-",IF(ISERROR(F181/F182),1,F181/F182))</f>
        <v>1</v>
      </c>
      <c r="G183" s="292"/>
    </row>
    <row r="184" spans="1:7" ht="12.75" customHeight="1" x14ac:dyDescent="0.2">
      <c r="A184" s="292"/>
      <c r="B184" s="296"/>
      <c r="C184" s="288" t="s">
        <v>580</v>
      </c>
      <c r="D184" s="529" t="str">
        <f>IF('4.Informatie'!C8&lt;&gt;0,IF(F183&lt;=0.01,"voldoende","onvoldoende"), "nvt")</f>
        <v>onvoldoende</v>
      </c>
      <c r="E184" s="529"/>
      <c r="F184" s="529"/>
      <c r="G184" s="292"/>
    </row>
    <row r="185" spans="1:7" x14ac:dyDescent="0.2">
      <c r="A185" s="292"/>
      <c r="B185" s="292"/>
      <c r="C185" s="292"/>
      <c r="D185" s="292"/>
      <c r="E185" s="292"/>
      <c r="F185" s="292"/>
      <c r="G185" s="292"/>
    </row>
    <row r="187" spans="1:7" x14ac:dyDescent="0.2">
      <c r="A187" s="287" t="s">
        <v>608</v>
      </c>
      <c r="B187" s="292"/>
      <c r="C187" s="292" t="s">
        <v>679</v>
      </c>
      <c r="D187" s="292"/>
      <c r="E187" s="292"/>
      <c r="F187" s="292"/>
      <c r="G187" s="292"/>
    </row>
    <row r="188" spans="1:7" x14ac:dyDescent="0.2">
      <c r="A188" s="292"/>
      <c r="B188" s="296"/>
      <c r="C188" s="296"/>
      <c r="D188" s="302" t="s">
        <v>589</v>
      </c>
      <c r="E188" s="302" t="s">
        <v>590</v>
      </c>
      <c r="F188" s="302"/>
      <c r="G188" s="292"/>
    </row>
    <row r="189" spans="1:7" x14ac:dyDescent="0.2">
      <c r="A189" s="292"/>
      <c r="B189" s="296"/>
      <c r="C189" s="296"/>
      <c r="D189" s="288" t="s">
        <v>571</v>
      </c>
      <c r="E189" s="288" t="s">
        <v>573</v>
      </c>
      <c r="F189" s="288" t="s">
        <v>609</v>
      </c>
      <c r="G189" s="292"/>
    </row>
    <row r="190" spans="1:7" x14ac:dyDescent="0.2">
      <c r="A190" s="292"/>
      <c r="B190" s="304"/>
      <c r="C190" s="291" t="s">
        <v>154</v>
      </c>
      <c r="D190" s="330">
        <f>'5.Verdelingsmatrix lasten'!$AL$80</f>
        <v>0</v>
      </c>
      <c r="E190" s="330">
        <f>'6.Verdelingsmatrix baten'!$AN$80</f>
        <v>0</v>
      </c>
      <c r="F190" s="331"/>
      <c r="G190" s="292"/>
    </row>
    <row r="191" spans="1:7" x14ac:dyDescent="0.2">
      <c r="A191" s="292"/>
      <c r="B191" s="284"/>
      <c r="C191" s="288" t="s">
        <v>604</v>
      </c>
      <c r="D191" s="327"/>
      <c r="E191" s="327"/>
      <c r="F191" s="327" t="str">
        <f>IF(AND('4.Informatie'!C8&gt;0,'4.Informatie'!C8&lt;5),"-",ABS(D190-E190))</f>
        <v>-</v>
      </c>
      <c r="G191" s="292"/>
    </row>
    <row r="192" spans="1:7" x14ac:dyDescent="0.2">
      <c r="A192" s="292"/>
      <c r="B192" s="284"/>
      <c r="C192" s="288" t="s">
        <v>610</v>
      </c>
      <c r="D192" s="298"/>
      <c r="E192" s="298"/>
      <c r="F192" s="298">
        <v>50</v>
      </c>
      <c r="G192" s="292"/>
    </row>
    <row r="193" spans="1:7" x14ac:dyDescent="0.2">
      <c r="A193" s="292"/>
      <c r="B193" s="296"/>
      <c r="C193" s="288" t="s">
        <v>580</v>
      </c>
      <c r="D193" s="529" t="str">
        <f>IF(AND('4.Informatie'!C8&gt;0,'4.Informatie'!C8&lt;5),"nvt",IF(OR(SUM(D190:E190)=0,F191&gt;F192),"onvoldoende","voldoende"))</f>
        <v>nvt</v>
      </c>
      <c r="E193" s="529"/>
      <c r="F193" s="529"/>
      <c r="G193" s="292"/>
    </row>
    <row r="194" spans="1:7" x14ac:dyDescent="0.2">
      <c r="A194" s="292"/>
      <c r="B194" s="292"/>
      <c r="C194" s="292"/>
      <c r="D194" s="292"/>
      <c r="E194" s="292"/>
      <c r="F194" s="292"/>
      <c r="G194" s="292"/>
    </row>
    <row r="196" spans="1:7" x14ac:dyDescent="0.2">
      <c r="A196" s="287" t="s">
        <v>611</v>
      </c>
      <c r="B196" s="292"/>
      <c r="C196" s="292" t="s">
        <v>566</v>
      </c>
      <c r="D196" s="292"/>
      <c r="E196" s="292"/>
      <c r="F196" s="292"/>
      <c r="G196" s="292"/>
    </row>
    <row r="197" spans="1:7" x14ac:dyDescent="0.2">
      <c r="A197" s="292"/>
      <c r="B197" s="296"/>
      <c r="C197" s="296"/>
      <c r="D197" s="288" t="s">
        <v>613</v>
      </c>
      <c r="E197" s="288" t="s">
        <v>614</v>
      </c>
      <c r="F197" s="302"/>
      <c r="G197" s="292"/>
    </row>
    <row r="198" spans="1:7" x14ac:dyDescent="0.2">
      <c r="A198" s="292"/>
      <c r="B198" s="296"/>
      <c r="C198" s="296"/>
      <c r="D198" s="288" t="s">
        <v>571</v>
      </c>
      <c r="E198" s="288" t="s">
        <v>573</v>
      </c>
      <c r="F198" s="288" t="s">
        <v>609</v>
      </c>
      <c r="G198" s="292"/>
    </row>
    <row r="199" spans="1:7" x14ac:dyDescent="0.2">
      <c r="A199" s="292"/>
      <c r="B199" s="304"/>
      <c r="C199" s="291" t="s">
        <v>615</v>
      </c>
      <c r="D199" s="330">
        <f>'7.Balansstanden'!$F$87</f>
        <v>0</v>
      </c>
      <c r="E199" s="330">
        <f>'7.Balansstanden'!$F$88</f>
        <v>0</v>
      </c>
      <c r="F199" s="331"/>
      <c r="G199" s="292"/>
    </row>
    <row r="200" spans="1:7" x14ac:dyDescent="0.2">
      <c r="A200" s="292"/>
      <c r="B200" s="284"/>
      <c r="C200" s="288" t="s">
        <v>604</v>
      </c>
      <c r="D200" s="327"/>
      <c r="E200" s="327"/>
      <c r="F200" s="329" t="str">
        <f>IF('4.Informatie'!C8&lt;&gt;5,"-",ABS(D199-E199))</f>
        <v>-</v>
      </c>
      <c r="G200" s="292"/>
    </row>
    <row r="201" spans="1:7" x14ac:dyDescent="0.2">
      <c r="A201" s="292"/>
      <c r="B201" s="284"/>
      <c r="C201" s="288" t="s">
        <v>620</v>
      </c>
      <c r="D201" s="298"/>
      <c r="E201" s="298"/>
      <c r="F201" s="298">
        <v>50</v>
      </c>
      <c r="G201" s="292"/>
    </row>
    <row r="202" spans="1:7" ht="12.75" customHeight="1" x14ac:dyDescent="0.2">
      <c r="A202" s="292"/>
      <c r="B202" s="296"/>
      <c r="C202" s="288" t="s">
        <v>580</v>
      </c>
      <c r="D202" s="529" t="str">
        <f>IF('4.Informatie'!$C$8&lt;&gt;5,"nvt",IF(F200&gt;F201,"onvoldoende","voldoende"))</f>
        <v>nvt</v>
      </c>
      <c r="E202" s="529"/>
      <c r="F202" s="529"/>
      <c r="G202" s="292"/>
    </row>
    <row r="203" spans="1:7" x14ac:dyDescent="0.2">
      <c r="A203" s="292"/>
      <c r="B203" s="292"/>
      <c r="C203" s="292"/>
      <c r="D203" s="292"/>
      <c r="E203" s="292"/>
      <c r="F203" s="292"/>
      <c r="G203" s="292"/>
    </row>
    <row r="205" spans="1:7" x14ac:dyDescent="0.2">
      <c r="A205" s="287" t="s">
        <v>612</v>
      </c>
      <c r="B205" s="292"/>
      <c r="C205" s="292" t="s">
        <v>567</v>
      </c>
      <c r="D205" s="292"/>
      <c r="E205" s="292"/>
      <c r="F205" s="292"/>
      <c r="G205" s="292"/>
    </row>
    <row r="206" spans="1:7" x14ac:dyDescent="0.2">
      <c r="A206" s="292"/>
      <c r="B206" s="296"/>
      <c r="C206" s="296"/>
      <c r="D206" s="288" t="s">
        <v>613</v>
      </c>
      <c r="E206" s="288" t="s">
        <v>614</v>
      </c>
      <c r="F206" s="302"/>
      <c r="G206" s="292"/>
    </row>
    <row r="207" spans="1:7" x14ac:dyDescent="0.2">
      <c r="A207" s="292"/>
      <c r="B207" s="296"/>
      <c r="C207" s="296"/>
      <c r="D207" s="288" t="s">
        <v>571</v>
      </c>
      <c r="E207" s="288" t="s">
        <v>573</v>
      </c>
      <c r="F207" s="288" t="s">
        <v>609</v>
      </c>
      <c r="G207" s="292"/>
    </row>
    <row r="208" spans="1:7" x14ac:dyDescent="0.2">
      <c r="A208" s="292"/>
      <c r="B208" s="304"/>
      <c r="C208" s="291" t="s">
        <v>617</v>
      </c>
      <c r="D208" s="330">
        <f>'7.Balansstanden'!$H$87</f>
        <v>0</v>
      </c>
      <c r="E208" s="330">
        <f>'7.Balansstanden'!$H$88</f>
        <v>0</v>
      </c>
      <c r="F208" s="331"/>
      <c r="G208" s="292"/>
    </row>
    <row r="209" spans="1:7" x14ac:dyDescent="0.2">
      <c r="A209" s="292"/>
      <c r="B209" s="284"/>
      <c r="C209" s="288" t="s">
        <v>604</v>
      </c>
      <c r="D209" s="327"/>
      <c r="E209" s="327"/>
      <c r="F209" s="329" t="str">
        <f>IF('4.Informatie'!C8&lt;&gt;5,"-",ABS(D208-E208))</f>
        <v>-</v>
      </c>
      <c r="G209" s="292"/>
    </row>
    <row r="210" spans="1:7" x14ac:dyDescent="0.2">
      <c r="A210" s="292"/>
      <c r="B210" s="284"/>
      <c r="C210" s="288" t="s">
        <v>620</v>
      </c>
      <c r="D210" s="298"/>
      <c r="E210" s="298"/>
      <c r="F210" s="298">
        <v>50</v>
      </c>
      <c r="G210" s="292"/>
    </row>
    <row r="211" spans="1:7" x14ac:dyDescent="0.2">
      <c r="A211" s="292"/>
      <c r="B211" s="296"/>
      <c r="C211" s="288" t="s">
        <v>580</v>
      </c>
      <c r="D211" s="529" t="str">
        <f>IF('4.Informatie'!$C$8&lt;&gt;5,"nvt",IF(F209&gt;F210,"onvoldoende","voldoende"))</f>
        <v>nvt</v>
      </c>
      <c r="E211" s="529"/>
      <c r="F211" s="529"/>
      <c r="G211" s="292"/>
    </row>
    <row r="212" spans="1:7" x14ac:dyDescent="0.2">
      <c r="A212" s="292"/>
      <c r="B212" s="292"/>
      <c r="C212" s="292"/>
      <c r="D212" s="292"/>
      <c r="E212" s="292"/>
      <c r="F212" s="292"/>
      <c r="G212" s="292"/>
    </row>
    <row r="214" spans="1:7" x14ac:dyDescent="0.2">
      <c r="A214" s="287" t="s">
        <v>616</v>
      </c>
      <c r="B214" s="292"/>
      <c r="C214" s="292" t="s">
        <v>568</v>
      </c>
      <c r="D214" s="292"/>
      <c r="E214" s="292"/>
      <c r="F214" s="292"/>
      <c r="G214" s="292"/>
    </row>
    <row r="215" spans="1:7" x14ac:dyDescent="0.2">
      <c r="A215" s="292"/>
      <c r="B215" s="296"/>
      <c r="C215" s="296"/>
      <c r="D215" s="302" t="s">
        <v>589</v>
      </c>
      <c r="E215" s="302" t="s">
        <v>590</v>
      </c>
      <c r="F215" s="302"/>
      <c r="G215" s="292"/>
    </row>
    <row r="216" spans="1:7" x14ac:dyDescent="0.2">
      <c r="A216" s="292"/>
      <c r="B216" s="296"/>
      <c r="C216" s="296"/>
      <c r="D216" s="288" t="s">
        <v>571</v>
      </c>
      <c r="E216" s="288" t="s">
        <v>573</v>
      </c>
      <c r="F216" s="288" t="s">
        <v>584</v>
      </c>
      <c r="G216" s="292"/>
    </row>
    <row r="217" spans="1:7" x14ac:dyDescent="0.2">
      <c r="A217" s="292"/>
      <c r="B217" s="297"/>
      <c r="C217" s="297" t="s">
        <v>618</v>
      </c>
      <c r="D217" s="326">
        <f>+'5.Verdelingsmatrix lasten'!$U$160</f>
        <v>0</v>
      </c>
      <c r="E217" s="326">
        <f>+'6.Verdelingsmatrix baten'!$V$160</f>
        <v>0</v>
      </c>
      <c r="F217" s="326">
        <f>+ABS(D217)+ABS(E217)</f>
        <v>0</v>
      </c>
      <c r="G217" s="292"/>
    </row>
    <row r="218" spans="1:7" x14ac:dyDescent="0.2">
      <c r="A218" s="292"/>
      <c r="B218" s="299"/>
      <c r="C218" s="299" t="s">
        <v>619</v>
      </c>
      <c r="D218" s="328">
        <f>+'5.Verdelingsmatrix lasten'!$AD$160</f>
        <v>0</v>
      </c>
      <c r="E218" s="328">
        <f>+'6.Verdelingsmatrix baten'!$AE$160</f>
        <v>0</v>
      </c>
      <c r="F218" s="328">
        <f>+ABS(D218)+ABS(E218)</f>
        <v>0</v>
      </c>
      <c r="G218" s="292"/>
    </row>
    <row r="219" spans="1:7" x14ac:dyDescent="0.2">
      <c r="A219" s="292"/>
      <c r="B219" s="284"/>
      <c r="C219" s="288" t="s">
        <v>604</v>
      </c>
      <c r="D219" s="327"/>
      <c r="E219" s="327"/>
      <c r="F219" s="329">
        <f>IF('4.Informatie'!C8=0,"-",SUM(F217:F218))</f>
        <v>0</v>
      </c>
      <c r="G219" s="292"/>
    </row>
    <row r="220" spans="1:7" x14ac:dyDescent="0.2">
      <c r="A220" s="292"/>
      <c r="B220" s="284"/>
      <c r="C220" s="288" t="s">
        <v>620</v>
      </c>
      <c r="D220" s="298"/>
      <c r="E220" s="298"/>
      <c r="F220" s="298">
        <v>50</v>
      </c>
      <c r="G220" s="292"/>
    </row>
    <row r="221" spans="1:7" x14ac:dyDescent="0.2">
      <c r="A221" s="292"/>
      <c r="B221" s="296"/>
      <c r="C221" s="288" t="s">
        <v>580</v>
      </c>
      <c r="D221" s="529" t="str">
        <f>IF('4.Informatie'!$C$8="","onvoldoende",IF('4.Informatie'!$C$8=0,"nvt",IF(F219&gt;F220,"onvoldoende","voldoende")))</f>
        <v>voldoende</v>
      </c>
      <c r="E221" s="529"/>
      <c r="F221" s="529"/>
      <c r="G221" s="292"/>
    </row>
    <row r="222" spans="1:7" x14ac:dyDescent="0.2">
      <c r="A222" s="292"/>
      <c r="B222" s="292"/>
      <c r="C222" s="292"/>
      <c r="D222" s="292"/>
      <c r="E222" s="292"/>
      <c r="F222" s="292"/>
      <c r="G222" s="292"/>
    </row>
  </sheetData>
  <mergeCells count="22">
    <mergeCell ref="D202:F202"/>
    <mergeCell ref="D211:F211"/>
    <mergeCell ref="D221:F221"/>
    <mergeCell ref="D184:F184"/>
    <mergeCell ref="A7:E7"/>
    <mergeCell ref="D193:F193"/>
    <mergeCell ref="D85:F85"/>
    <mergeCell ref="A9:E9"/>
    <mergeCell ref="D23:E23"/>
    <mergeCell ref="D170:F170"/>
    <mergeCell ref="D31:E31"/>
    <mergeCell ref="D32:E32"/>
    <mergeCell ref="A1:E1"/>
    <mergeCell ref="A2:E2"/>
    <mergeCell ref="A5:E5"/>
    <mergeCell ref="A6:E6"/>
    <mergeCell ref="D156:K156"/>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2021-05-31T15:59:18Z</dcterms:modified>
</cp:coreProperties>
</file>