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BS_SEC1\Werk\Algemeen\3. Onderzoek\3.02 Onderzoeksprojecten\CvB_Almelo_VerhuizingenCorporatiewoningen\4-Tabellen\Definitieve publicatie\"/>
    </mc:Choice>
  </mc:AlternateContent>
  <bookViews>
    <workbookView xWindow="0" yWindow="0" windowWidth="9600" windowHeight="3630" tabRatio="939"/>
  </bookViews>
  <sheets>
    <sheet name="Voorblad" sheetId="13" r:id="rId1"/>
    <sheet name="Inhoud" sheetId="15" r:id="rId2"/>
    <sheet name="Toelichting" sheetId="14" r:id="rId3"/>
    <sheet name="Bronbestanden" sheetId="16" r:id="rId4"/>
    <sheet name="1. Soort woning na verhuizing" sheetId="9" r:id="rId5"/>
    <sheet name="2. Verhuizingen naar Almelo" sheetId="10" r:id="rId6"/>
    <sheet name="3. Verhuizingen vanuit Almelo" sheetId="12" r:id="rId7"/>
    <sheet name="4. Sociale voorzieningen" sheetId="8" r:id="rId8"/>
    <sheet name="Achtergrond" sheetId="3" state="hidden" r:id="rId9"/>
    <sheet name="Tabel1" sheetId="1" state="hidden" r:id="rId10"/>
    <sheet name="Tabel2" sheetId="5" state="hidden" r:id="rId11"/>
    <sheet name="Tabel3" sheetId="7" state="hidden" r:id="rId12"/>
  </sheets>
  <definedNames>
    <definedName name="_xlnm._FilterDatabase" localSheetId="9" hidden="1">Tabel1!$A$1:$E$649</definedName>
    <definedName name="_xlnm._FilterDatabase" localSheetId="10" hidden="1">Tabel2!$A$1:$E$271</definedName>
    <definedName name="Aantal_personen">OFFSET('2. Verhuizingen naar Almelo'!$U$4,0,0,COUNTA('2. Verhuizingen naar Almelo'!$U:$U)-3-COUNTIF('2. Verhuizingen naar Almelo'!$U$4:$U$16,""),1)</definedName>
    <definedName name="_xlnm.Print_Area" localSheetId="3">Bronbestanden!$A$1:$B$25</definedName>
    <definedName name="_xlnm.Print_Area" localSheetId="1">Inhoud!$A$1:$D$45</definedName>
    <definedName name="_xlnm.Print_Area" localSheetId="2">Toelichting!$A$1:$A$58</definedName>
    <definedName name="_xlnm.Print_Area" localSheetId="0">Voorblad!$A$1:$H$36</definedName>
    <definedName name="Categorie">OFFSET('2. Verhuizingen naar Almelo'!$T$4,0,0,COUNTA('2. Verhuizingen naar Almelo'!$T:$T)-2-COUNTIF('2. Verhuizingen naar Almelo'!$T$4:$T$16,""),1)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1" i="12" l="1"/>
  <c r="N52" i="12"/>
  <c r="M51" i="12" l="1"/>
  <c r="E9" i="9" l="1"/>
  <c r="S17" i="12" l="1"/>
  <c r="S16" i="12"/>
  <c r="S15" i="12"/>
  <c r="S14" i="12"/>
  <c r="S13" i="12"/>
  <c r="S12" i="12"/>
  <c r="S11" i="12"/>
  <c r="S10" i="12"/>
  <c r="S9" i="12"/>
  <c r="E9" i="12"/>
  <c r="S8" i="12"/>
  <c r="S7" i="12"/>
  <c r="S6" i="12"/>
  <c r="S5" i="12"/>
  <c r="S4" i="12"/>
  <c r="T17" i="10"/>
  <c r="S17" i="10" s="1"/>
  <c r="T16" i="10"/>
  <c r="S16" i="10" s="1"/>
  <c r="T15" i="10"/>
  <c r="T14" i="10"/>
  <c r="T13" i="10"/>
  <c r="T12" i="10"/>
  <c r="T11" i="10"/>
  <c r="T10" i="10"/>
  <c r="T9" i="10"/>
  <c r="E9" i="10"/>
  <c r="T8" i="10"/>
  <c r="S8" i="10" s="1"/>
  <c r="T7" i="10"/>
  <c r="S7" i="10" s="1"/>
  <c r="T6" i="10"/>
  <c r="S6" i="10" s="1"/>
  <c r="T5" i="10"/>
  <c r="T4" i="10"/>
  <c r="S4" i="10" s="1"/>
  <c r="S9" i="9"/>
  <c r="S8" i="9"/>
  <c r="S7" i="9"/>
  <c r="S6" i="9"/>
  <c r="S5" i="9"/>
  <c r="S4" i="9"/>
  <c r="E8" i="8"/>
  <c r="S12" i="10" l="1"/>
  <c r="S5" i="10"/>
  <c r="S10" i="10"/>
  <c r="S14" i="10"/>
  <c r="S9" i="10"/>
  <c r="S11" i="10"/>
  <c r="S13" i="10"/>
  <c r="S15" i="10"/>
  <c r="D18" i="8"/>
  <c r="W5" i="8"/>
  <c r="X5" i="8"/>
  <c r="W6" i="8"/>
  <c r="X6" i="8"/>
  <c r="W7" i="8"/>
  <c r="X7" i="8"/>
  <c r="W8" i="8"/>
  <c r="X8" i="8"/>
  <c r="W9" i="8"/>
  <c r="X9" i="8"/>
  <c r="X4" i="8"/>
  <c r="W4" i="8"/>
  <c r="A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U4" i="8" l="1"/>
  <c r="A2" i="7"/>
  <c r="D16" i="8"/>
  <c r="U5" i="8" l="1"/>
  <c r="U6" i="8"/>
  <c r="U7" i="8"/>
  <c r="U8" i="8"/>
  <c r="U9" i="8"/>
  <c r="V4" i="8"/>
  <c r="V5" i="8"/>
  <c r="V6" i="8"/>
  <c r="V7" i="8"/>
  <c r="V8" i="8"/>
  <c r="V9" i="8"/>
  <c r="A271"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 i="5"/>
  <c r="E211" i="5"/>
  <c r="E226" i="5"/>
  <c r="E241" i="5"/>
  <c r="E256" i="5"/>
  <c r="E271" i="5"/>
  <c r="E196" i="5"/>
  <c r="U15" i="8" l="1"/>
  <c r="U14" i="8"/>
  <c r="V18" i="8"/>
  <c r="V16" i="8"/>
  <c r="V14" i="8"/>
  <c r="U18" i="8"/>
  <c r="U16" i="8"/>
  <c r="V19" i="8"/>
  <c r="V17" i="8"/>
  <c r="V15" i="8"/>
  <c r="U19" i="8"/>
  <c r="U17" i="8"/>
  <c r="U5" i="12"/>
  <c r="U10" i="12"/>
  <c r="U14" i="12"/>
  <c r="U4" i="12"/>
  <c r="U8" i="12"/>
  <c r="U11" i="12"/>
  <c r="U15" i="12"/>
  <c r="U7" i="12"/>
  <c r="U12" i="12"/>
  <c r="U16" i="12"/>
  <c r="U6" i="12"/>
  <c r="U9" i="12"/>
  <c r="U13" i="12"/>
  <c r="U17" i="12"/>
  <c r="C45" i="12" s="1"/>
  <c r="A632" i="1"/>
  <c r="A633" i="1"/>
  <c r="A634" i="1"/>
  <c r="A635" i="1"/>
  <c r="A636" i="1"/>
  <c r="A637" i="1"/>
  <c r="A638" i="1"/>
  <c r="A639" i="1"/>
  <c r="A640" i="1"/>
  <c r="A641" i="1"/>
  <c r="A642" i="1"/>
  <c r="A643" i="1"/>
  <c r="A644" i="1"/>
  <c r="A645" i="1"/>
  <c r="A646" i="1"/>
  <c r="A647" i="1"/>
  <c r="A648" i="1"/>
  <c r="A649" i="1"/>
  <c r="E21" i="8" l="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 r="U4" i="9" s="1"/>
  <c r="D20" i="9" s="1"/>
  <c r="U5" i="9" l="1"/>
  <c r="U6" i="9"/>
  <c r="U9" i="9"/>
  <c r="U17" i="10"/>
  <c r="C46" i="10" s="1"/>
  <c r="U8" i="10"/>
  <c r="U4" i="10"/>
  <c r="U7" i="9"/>
  <c r="U8" i="9"/>
  <c r="U7" i="10"/>
  <c r="U6" i="10"/>
  <c r="U16" i="10"/>
  <c r="U13" i="10"/>
  <c r="U10" i="10"/>
  <c r="U15" i="10"/>
  <c r="U14" i="10"/>
  <c r="U9" i="10"/>
  <c r="U12" i="10"/>
  <c r="U11" i="10"/>
  <c r="U5" i="10"/>
</calcChain>
</file>

<file path=xl/sharedStrings.xml><?xml version="1.0" encoding="utf-8"?>
<sst xmlns="http://schemas.openxmlformats.org/spreadsheetml/2006/main" count="3824" uniqueCount="272">
  <si>
    <t>Alles</t>
  </si>
  <si>
    <t>Jaar</t>
  </si>
  <si>
    <t>Soort woning na verhuizing</t>
  </si>
  <si>
    <t>Kenmerken</t>
  </si>
  <si>
    <t>Type huishouden na verhuizing</t>
  </si>
  <si>
    <t>Migratieachtergrond</t>
  </si>
  <si>
    <t>Inkomensklasse</t>
  </si>
  <si>
    <t>Woongemeente voor verhuizing</t>
  </si>
  <si>
    <t>Aantal</t>
  </si>
  <si>
    <t>2016</t>
  </si>
  <si>
    <t>Totaal aantal personen</t>
  </si>
  <si>
    <t>Totaal</t>
  </si>
  <si>
    <t>Eenpersoonshuishouden</t>
  </si>
  <si>
    <t>Paar zonder kinderen</t>
  </si>
  <si>
    <t>Paar met kinderen</t>
  </si>
  <si>
    <t>Paar met alleen kinderen &lt;18 jaar</t>
  </si>
  <si>
    <t>Paar met minstens 1 kind &gt;= 18 jaar</t>
  </si>
  <si>
    <t>Eenoudergezin</t>
  </si>
  <si>
    <t>Eenoudergezin met alleen kinderen &lt; 18 jaar</t>
  </si>
  <si>
    <t>Eenoudergezin met minstens 1 kind &gt;= 18 jaar</t>
  </si>
  <si>
    <t>Overig huishouden inclusief institutionele huishoudens</t>
  </si>
  <si>
    <t>Personen met een Nederlandse achtergrond</t>
  </si>
  <si>
    <t>Personen met een Westerse migratieachtergrond</t>
  </si>
  <si>
    <t>Personen met een niet-Westerse migratieachtergrond</t>
  </si>
  <si>
    <t>Besteedbaar inkomen onbekend</t>
  </si>
  <si>
    <t>Besteedbaar inkomen niet van toepassing</t>
  </si>
  <si>
    <t>Vestigend in koopwoning</t>
  </si>
  <si>
    <t>.</t>
  </si>
  <si>
    <t>Vestigend in huurwoning, totaal</t>
  </si>
  <si>
    <t>Eigendom onbekend</t>
  </si>
  <si>
    <t>2017</t>
  </si>
  <si>
    <t>2018</t>
  </si>
  <si>
    <t>Hulptabel</t>
  </si>
  <si>
    <t>Geen uitsplitsing</t>
  </si>
  <si>
    <t>Alle jaren</t>
  </si>
  <si>
    <t>Type woning</t>
  </si>
  <si>
    <t>Soort woning</t>
  </si>
  <si>
    <t>Aantal personen</t>
  </si>
  <si>
    <t>Verhuizingen naar Almelo naar categorie</t>
  </si>
  <si>
    <t>Verhuizingen vanuit Almelo</t>
  </si>
  <si>
    <t>2016TotaalTotaal aantal personen</t>
  </si>
  <si>
    <t>Categorie</t>
  </si>
  <si>
    <t>Besteedbaar inkomen van particuliere huishoudens</t>
  </si>
  <si>
    <t>minder dan 10.000 euro</t>
  </si>
  <si>
    <t>10.000 euro tot 20.000 euro</t>
  </si>
  <si>
    <t>20.000 euro tot 30.000 euro</t>
  </si>
  <si>
    <t>30.000 euro tot 40.000 euro</t>
  </si>
  <si>
    <t>40.000 euro tot 50.000 euro</t>
  </si>
  <si>
    <t>50.000 euro tot 100.000 euro</t>
  </si>
  <si>
    <t>meer dan 100.000 euro</t>
  </si>
  <si>
    <t>2017Totaal aantal personenimmigratie of overige gemeente</t>
  </si>
  <si>
    <t>Soort woning voor verhuizing</t>
  </si>
  <si>
    <t>Woongemeente na verhuizing</t>
  </si>
  <si>
    <t>Koopwoning verlatend</t>
  </si>
  <si>
    <t>Huurwoning verlatend</t>
  </si>
  <si>
    <t>Huurwoning (woningcorporatie) verlatend</t>
  </si>
  <si>
    <t>Overige huurwoning verlatend</t>
  </si>
  <si>
    <t>Type woning tabel 2</t>
  </si>
  <si>
    <t>Woongemeente</t>
  </si>
  <si>
    <t>Woning</t>
  </si>
  <si>
    <t>Voorziening</t>
  </si>
  <si>
    <t>Percentage</t>
  </si>
  <si>
    <t>Totaal landelijk</t>
  </si>
  <si>
    <t>Totaal gebruik van sociale voorzieningen</t>
  </si>
  <si>
    <t>Bijstand</t>
  </si>
  <si>
    <t>WSNP</t>
  </si>
  <si>
    <t>WMOOndersteuning thuisTotaal</t>
  </si>
  <si>
    <t>WMOOndersteuning thuisZorg in natura</t>
  </si>
  <si>
    <t>WMOOndersteuning thuisPersoonsgebonden budget</t>
  </si>
  <si>
    <t>WMOHulp bij het huishoudenTotaal</t>
  </si>
  <si>
    <t>WMOHulp bij het huishoudenZorg in natura</t>
  </si>
  <si>
    <t>WMOHulp bij het huishoudenPersoonsgebonden budget</t>
  </si>
  <si>
    <t>WMOVerblijf en opvangTotaal</t>
  </si>
  <si>
    <t>WMOVerblijf en opvangZorg in natura</t>
  </si>
  <si>
    <t>WMOVerblijf en opvangPersoonsgebonden budget</t>
  </si>
  <si>
    <t>WMOHulpmiddelen en dienstenTotaal</t>
  </si>
  <si>
    <t>WMOHulpmiddelen en dienstenZorg in natura</t>
  </si>
  <si>
    <t>WMOHulpmiddelen en dienstenPersoonsgebonden budget</t>
  </si>
  <si>
    <t>Jeugdzorg</t>
  </si>
  <si>
    <t>Corporatiewoningen</t>
  </si>
  <si>
    <t>Gemeente Almelo</t>
  </si>
  <si>
    <t>Gemeente Hengelo</t>
  </si>
  <si>
    <t>Gemeente Enschede</t>
  </si>
  <si>
    <t>Gemeente Gouda</t>
  </si>
  <si>
    <t>Gemeente Assen</t>
  </si>
  <si>
    <t>RegelingTabel3</t>
  </si>
  <si>
    <t>WMO</t>
  </si>
  <si>
    <t>Onderdeel WMO</t>
  </si>
  <si>
    <t>Ondersteuning thuis</t>
  </si>
  <si>
    <t>Hulp bij het huishouden</t>
  </si>
  <si>
    <t>Verblijf en opvang</t>
  </si>
  <si>
    <t>Hulpmiddelen en diensten</t>
  </si>
  <si>
    <t>Financiering WMO</t>
  </si>
  <si>
    <t>Zorg in natura</t>
  </si>
  <si>
    <t>Persoonsgebonden budget</t>
  </si>
  <si>
    <t>Totaal WMO</t>
  </si>
  <si>
    <t>WMOTotaal WMO</t>
  </si>
  <si>
    <t>Selecteer eerst het onderwerp, daarna de categorie.</t>
  </si>
  <si>
    <t xml:space="preserve"> heeft gevestigd in Almelo en splitst dit uit naar </t>
  </si>
  <si>
    <t xml:space="preserve"> heeft gevestigd in Almelo.</t>
  </si>
  <si>
    <t xml:space="preserve"> in Almelo heeft gevestigd vanuit het buitenland of andere Nederlandse gemeenten.</t>
  </si>
  <si>
    <t xml:space="preserve"> sociale voorzieningen.</t>
  </si>
  <si>
    <t xml:space="preserve"> de </t>
  </si>
  <si>
    <t>Deze grafiek laat voor Nederland, Almelo en verschillende andere gemeenten zien welk percentage van het totaal aantal inwoners en van bewoners van corporatiewoningen in de eerste helft van 2019 gebruik maakt van</t>
  </si>
  <si>
    <t>Sociale voorzieningen</t>
  </si>
  <si>
    <t>Soort woning na verhuizing naar Almelo</t>
  </si>
  <si>
    <t>Aantal naar Almelo verhuisde personen</t>
  </si>
  <si>
    <t>Aantal vanuit Almelo verhuisde personen</t>
  </si>
  <si>
    <t>Gebruik van sociale voorzieningen</t>
  </si>
  <si>
    <t xml:space="preserve">In deze selectie hebben zich in totaal </t>
  </si>
  <si>
    <t xml:space="preserve"> personen in Almelo gevestigd.</t>
  </si>
  <si>
    <t>Vestigend in huurwoning, w.v. woningcorporatie</t>
  </si>
  <si>
    <t>Vestigend in huurwoning, w.v. overige verhuurders</t>
  </si>
  <si>
    <t xml:space="preserve"> zijn in totaal </t>
  </si>
  <si>
    <t xml:space="preserve"> personen vanuit andere Nederlandse gemeenten of vanuit het buitenland naar Almelo verhuisd.</t>
  </si>
  <si>
    <t xml:space="preserve">NB: De staafdiagram toont de belangrijkste gemeenten waarvandaan personen naar Almelo zijn verhuisd. In </t>
  </si>
  <si>
    <t xml:space="preserve"> is verhuisd vanuit Almelo en splitst dit uit naar woongemeente na verhuizing.</t>
  </si>
  <si>
    <t>Tubbergen</t>
  </si>
  <si>
    <t>Wierden</t>
  </si>
  <si>
    <t>Hellendoorn</t>
  </si>
  <si>
    <t>Hof van Twente</t>
  </si>
  <si>
    <t>Twenterand</t>
  </si>
  <si>
    <t>Borne</t>
  </si>
  <si>
    <t>Hengelo</t>
  </si>
  <si>
    <t>Enschede</t>
  </si>
  <si>
    <t>Groningen</t>
  </si>
  <si>
    <t>Deventer</t>
  </si>
  <si>
    <t>Rijssen-Holten</t>
  </si>
  <si>
    <t>Amsterdam</t>
  </si>
  <si>
    <t>Hardenberg</t>
  </si>
  <si>
    <t>Immigratie en overige gemeenten</t>
  </si>
  <si>
    <t>Emigratie en overige gemeenten</t>
  </si>
  <si>
    <t>NB: De percentages zijn gebaseerd op de cijfers zoals die in de tabellenset zijn geleverd. Deze zijn afgerond op vijftallen.</t>
  </si>
  <si>
    <t>Ilona Bouhuijs, Oksana Balabay, Jaap Jansen, Marten Kamphorst en Helma Maas</t>
  </si>
  <si>
    <t>CBS</t>
  </si>
  <si>
    <t>Inleiding</t>
  </si>
  <si>
    <t>Indien personen meerdere keren zijn verhuisd binnen hetzelfde jaar, wordt dit niet meegenomen. Om te bepalen of iemand verhuisd is en van en naar welk soort woning, is de situatie van 1 januari van het betreffende jaar vergeleken met de situatie op 1 januari van het volgende jaar. Hierdoor zijn cijfers niet vergelijkbaar met cijfers over verhuisbewegingen die op StatLine gepubliceerd zijn.</t>
  </si>
  <si>
    <t xml:space="preserve">Populatie </t>
  </si>
  <si>
    <t>Voor het aantal personen dat gebruikmaakt van de WMO geldt niet peildatum 1 januari 2019 maar is gekeken of iemand in de eerste helft van 2019 gebruikgemaakt heeft van een regeling. Niet alle gemeenten hebben gedurende deze periode gegevens over WMO-gebruik verstrekt. Ongeveer vijf procent van zowel het totaal aantal personen in Nederland als het totaal aantal personen in Nederland dat in een corporatiewoning woont, is ingeschreven in een gemeente die deze gegevens niet heeft verstrekt. Het landelijke cijfer is daarmee een onderschatting van het werkelijke aantal personen dat gebruikmaakt van WMO-regelingen. De woongemeenten die zijn getoond in deze tabel hebben wel gegevens over WMO-gebruik aangeleverd.</t>
  </si>
  <si>
    <t>Voor deze uitsplitsing is voor ieder jaar op 1 januari van het volgende jaar bepaald in welk type woning iemand woont.</t>
  </si>
  <si>
    <t>Type huishouden</t>
  </si>
  <si>
    <t>Inkomensklassen</t>
  </si>
  <si>
    <t>Woongemeente vóór en na verhuizing</t>
  </si>
  <si>
    <t>Begrippen</t>
  </si>
  <si>
    <r>
      <t xml:space="preserve">Bijstand - </t>
    </r>
    <r>
      <rPr>
        <sz val="10"/>
        <rFont val="Arial"/>
        <family val="2"/>
      </rPr>
      <t>Uitkering op grond van de Participatiewet.</t>
    </r>
  </si>
  <si>
    <r>
      <rPr>
        <i/>
        <sz val="10"/>
        <rFont val="Arial"/>
        <family val="2"/>
      </rPr>
      <t xml:space="preserve">Besteedbaar huishoudinkomen - </t>
    </r>
    <r>
      <rPr>
        <sz val="10"/>
        <rFont val="Arial"/>
        <family val="2"/>
      </rPr>
      <t>Het bruto-inkomen verminderd met betaalde inkomensoverdrachten, premies inkomensverzekeringen, premies ziektekostenverzekeringen en belastingen op inkomen en vermogen.</t>
    </r>
  </si>
  <si>
    <r>
      <t xml:space="preserve">Hulp bij het huishouden - </t>
    </r>
    <r>
      <rPr>
        <sz val="10"/>
        <rFont val="Arial"/>
        <family val="2"/>
      </rPr>
      <t>Deze groep bevat de volgende productcategorie uit de iWmo-standaarden:
01 Hulp bij het huishouden.</t>
    </r>
  </si>
  <si>
    <r>
      <t xml:space="preserve">Hulpmiddelen en diensten - </t>
    </r>
    <r>
      <rPr>
        <sz val="10"/>
        <rFont val="Arial"/>
        <family val="2"/>
      </rPr>
      <t>Deze groep bevat de volgende productcategorieën uit de iWmo-standaarden:
05 Woondiensten
08 Vervoersdiensten
11 Rolstoelen
12 Vervoervoorzieningen
13 Woonvoorzieningen
14 Overige hulpmiddelen</t>
    </r>
  </si>
  <si>
    <r>
      <t xml:space="preserve">Jeugdzorg - </t>
    </r>
    <r>
      <rPr>
        <sz val="10"/>
        <rFont val="Arial"/>
        <family val="2"/>
      </rPr>
      <t>Het geheel van jeugdhulp, jeugdbescherming en jeugdreclassering dat onder verantwoordelijkheid van de gemeente wordt uitgevoerd volgens de Jeugdwet (2014).</t>
    </r>
  </si>
  <si>
    <r>
      <t xml:space="preserve">Ondersteuning thuis - </t>
    </r>
    <r>
      <rPr>
        <sz val="10"/>
        <rFont val="Arial"/>
        <family val="2"/>
      </rPr>
      <t>Deze groep bevat de volgende productcategorieën uit de iWmo-standaarden:
02 Begeleiding
03 Persoonlijke verzorging
04 Kortdurend Verblijf
06 Overige ondersteuning gericht op het individu of huishouden/gezin
07 Dagbesteding
09 Overige groepsgerichte ondersteuning
10 Overige maatwerkarrangementen</t>
    </r>
  </si>
  <si>
    <r>
      <rPr>
        <i/>
        <sz val="10"/>
        <rFont val="Arial"/>
        <family val="2"/>
      </rPr>
      <t xml:space="preserve">Particuliere huishoudens - </t>
    </r>
    <r>
      <rPr>
        <sz val="10"/>
        <rFont val="Arial"/>
        <family val="2"/>
      </rPr>
      <t>Eén of meer personen die samen een woonruimte bewonen en zichzelf niet-bedrijfsmatig voorzien van de dagelijkse behoeften.</t>
    </r>
  </si>
  <si>
    <r>
      <t xml:space="preserve">Persoonsgebonden budget - </t>
    </r>
    <r>
      <rPr>
        <sz val="10"/>
        <rFont val="Arial"/>
        <family val="2"/>
      </rPr>
      <t>Een persoonsgebonden budget is een geldbedrag waarmee de cliënt zelf langdurige zorg kan inkopen of inhuren. De cliënt kiest hiermee zelf een zorgaanbieder. De budgethouder moet aan het zorgkantoor verantwoorden waaraan hij het budget heeft besteed.</t>
    </r>
  </si>
  <si>
    <r>
      <t xml:space="preserve">Sociale voorziening - </t>
    </r>
    <r>
      <rPr>
        <sz val="10"/>
        <rFont val="Arial"/>
        <family val="2"/>
      </rPr>
      <t>Uitkering die niet het karakter van een verzekeringsuitkering heeft. Er vindt namelijk geen premieheffing plaats; de voorziening komt direct ten laste van de algemene middelen van de overheid.</t>
    </r>
  </si>
  <si>
    <r>
      <t xml:space="preserve">Verblijf en opvang - </t>
    </r>
    <r>
      <rPr>
        <sz val="10"/>
        <rFont val="Arial"/>
        <family val="2"/>
      </rPr>
      <t>Deze groep bevat de volgende productcategorieën uit de iWmo-standaarden:
15 Beschermd wonen
16 Opvang
17 Spoedopvang
18 Overige beschermd wonen en opvang</t>
    </r>
  </si>
  <si>
    <r>
      <t xml:space="preserve">Wet Maatschappelijke Ondersteuning - </t>
    </r>
    <r>
      <rPr>
        <sz val="10"/>
        <rFont val="Arial"/>
        <family val="2"/>
      </rPr>
      <t>De Wet Maatschappelijke Ondersteuning (WMO) is persoonsgebonden steun door gemeenten met als doel om mensen met een beperking zo lang mogelijk maatschappelijk zelfstandig te laten functioneren.</t>
    </r>
  </si>
  <si>
    <r>
      <t xml:space="preserve">Wet Schuldsanering Natuurlijke Personen - </t>
    </r>
    <r>
      <rPr>
        <sz val="10"/>
        <rFont val="Arial"/>
        <family val="2"/>
      </rPr>
      <t>Een wettelijk traject voor schuldsanering, onder toezicht van een bewindvoerder en een rechter-commissaris. De rechter beslist of iemand wordt toegelaten. De wet is bedoeld voor personen die buiten hun schuld (‘te goeder trouw’) in een problematische schuldsituatie terecht zijn gekomen en bij wie een buitengerechtelijke schuldregeling niet meer tot de mogelijkheden behoort.</t>
    </r>
  </si>
  <si>
    <r>
      <t xml:space="preserve">Zorg in Natura - </t>
    </r>
    <r>
      <rPr>
        <sz val="10"/>
        <rFont val="Arial"/>
        <family val="2"/>
      </rPr>
      <t>Totaal zorg gefinancierd uit de Wet langdurige zorg (Wlz). Dit omvat zowel zorg geleverd als zorgzwaartepakket/ zorgprofiel (zzp) als zorg waarvoor geen zzp bekend is.</t>
    </r>
  </si>
  <si>
    <t>Afkortingen</t>
  </si>
  <si>
    <r>
      <t>CBS</t>
    </r>
    <r>
      <rPr>
        <sz val="10"/>
        <rFont val="Arial"/>
        <family val="2"/>
      </rPr>
      <t xml:space="preserve"> - Centraal Bureau voor de Statistiek</t>
    </r>
  </si>
  <si>
    <r>
      <t>WMO</t>
    </r>
    <r>
      <rPr>
        <sz val="10"/>
        <rFont val="Arial"/>
        <family val="2"/>
      </rPr>
      <t xml:space="preserve"> - Wet Maatschappelijke Ondersteuning</t>
    </r>
  </si>
  <si>
    <r>
      <t>Wlz</t>
    </r>
    <r>
      <rPr>
        <sz val="10"/>
        <rFont val="Arial"/>
        <family val="2"/>
      </rPr>
      <t xml:space="preserve"> - Wet langdurige zorg</t>
    </r>
  </si>
  <si>
    <r>
      <t>WSNP</t>
    </r>
    <r>
      <rPr>
        <sz val="10"/>
        <rFont val="Arial"/>
        <family val="2"/>
      </rPr>
      <t xml:space="preserve"> - Wet Schuldsanering Natuurlijke Personen</t>
    </r>
  </si>
  <si>
    <r>
      <t>Zzp</t>
    </r>
    <r>
      <rPr>
        <sz val="10"/>
        <rFont val="Arial"/>
        <family val="2"/>
      </rPr>
      <t xml:space="preserve"> - Zorgzwaartepakket/zorgprofiel</t>
    </r>
  </si>
  <si>
    <t>Over de infographics</t>
  </si>
  <si>
    <t>Infographic 4 brengt in beeld welk percentage van de inwoners in Nederland, de gemeente Almelo en enkele benchmarkgemeenten gebruikmaken van sociale voorzieningen, waaronder de Bijstandswet, de WSNP, de WMO en de Jeugdwet. Dit wordt weergegeven voor alle inwoners en voor inwoners die in een corporatiehuurwoning wonen.</t>
  </si>
  <si>
    <t>Toelichting bij de infographics</t>
  </si>
  <si>
    <t>Inhoud</t>
  </si>
  <si>
    <t>Werkblad</t>
  </si>
  <si>
    <t>Toelichting</t>
  </si>
  <si>
    <t>Bronbestanden</t>
  </si>
  <si>
    <t>Voor het onderzoek benodigde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</si>
  <si>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</si>
  <si>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</si>
  <si>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</si>
  <si>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</si>
  <si>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</si>
  <si>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</si>
  <si>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Infographic 1</t>
  </si>
  <si>
    <t>Infographic 2</t>
  </si>
  <si>
    <t>Infographic 3</t>
  </si>
  <si>
    <t>Infographic 4</t>
  </si>
  <si>
    <t>Soort woning na verhuizing naar Almelo, 2016, 2017 en 2018</t>
  </si>
  <si>
    <t>Verhuizingen naar Almelo, uitgesplitst naar verschillende achtergrondkenmerken, 2016, 2017 en 2018</t>
  </si>
  <si>
    <t>Verhuizingen vanuit Almelo, uitgesplitst naar bestemmingsgemeente, 2016, 2017 en 2018</t>
  </si>
  <si>
    <t>Gebruik van sociale voorzieningen, 2019</t>
  </si>
  <si>
    <t>Bijzonderheden</t>
  </si>
  <si>
    <t>Halfjaarlijks.</t>
  </si>
  <si>
    <t>Periodiciteit</t>
  </si>
  <si>
    <t>Het bestand bevat alleen gegevens van gemeenten die hebben aangeleverd én toestemming hebben gegeven voor publicatie. De door gemeenten aangeleverde gegevens worden meegenomen in de publicatie nadat deze door de aanleverende gemeente zijn beoordeeld op plausibiliteit en, eventueel na aanpassing, akkoord zijn bevonden. Gemeenten ontvangen van CBS informatie over de kwaliteit en volledigheid van de aangeleverde gegevens. Gemeenten beslissen vervolgens of de gegevens gepubliceerd mogen worden, mede op basis van hun eigen beoordeling van de juistheid en volledigheid van de door hen geleverde gegevens.</t>
  </si>
  <si>
    <t>Integraal of steekproef</t>
  </si>
  <si>
    <t>Gemeenten.</t>
  </si>
  <si>
    <t>Leverancier</t>
  </si>
  <si>
    <t>Dit bestand bevat gegevens over maatwerkarrangementen verleend in het kader van de Wet Maatschappelijke Ondersteuning (Wmo). Deze gegevens worden verzameld voor de Gemeentelijke Monitor Sociaal Domein, waar gemeenten op vrijwillige basis aan deelnemen. Het bestand bevat alleen gegevens van gemeenten die hebben aangeleverd én toestemming hebben gegeven voor publicatie.</t>
  </si>
  <si>
    <t>Algemene beschrijving</t>
  </si>
  <si>
    <t>Wmo-maatwerkvoorzieningen uit gemeentelijke bestanden</t>
  </si>
  <si>
    <t>Bron</t>
  </si>
  <si>
    <t>Varieert.</t>
  </si>
  <si>
    <t>Integraal en steekproef.</t>
  </si>
  <si>
    <t>CBS op basis van verschillende registers en enquêtes.</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</si>
  <si>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</si>
  <si>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Stelsel van Sociaal Statistische Bestanden (SSB)</t>
  </si>
  <si>
    <t xml:space="preserve">Meer informatie via http://www.cbs.nl/nl-NL/menu/methoden/dataverzameling/statistiek-wet-schuldsanering-natuurlijke-personen-wsnp.htm </t>
  </si>
  <si>
    <t>Doorlopend cijfers.</t>
  </si>
  <si>
    <t>Integraal.</t>
  </si>
  <si>
    <t>De cijfers van de arrondissementsrechtbanken worden via de raad voor de rechtsbijstand Den Bosch aan het CBS geleverd.</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</si>
  <si>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</si>
  <si>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Registratie Wet Schuldsanering Natuurlijke Personen (WSNP)</t>
  </si>
  <si>
    <t>Voor meer informatie zie: https://www.cbs.nl/nl-nl/onze-diensten/methoden/onderzoeksomschrijvingen/korte-onderzoeksbeschrijvingen/beleidsinformatie-jeugd</t>
  </si>
  <si>
    <t>Halfjaarlijks sinds 2015.</t>
  </si>
  <si>
    <t>Integraal (per verslagperiode blijkt dat ruim 90 procent van de jeugdzorgaanbieders gegevens aanlevert, waaronder ook alle gecertificeerde instellingen. Er is niet gecorrigeerd voor zorg die ontbreekt doordat berichtgevers niet hebben gereageerd).</t>
  </si>
  <si>
    <t>Jeugdzorgtrajecten worden bijeengebracht uit bestanden die door alle aanbieders van jeugdhulp en de gecertificeerde instellingen aan CBS worden geleverd. Gecertificeerde instellingen (GI) voeren jeugdbeschermingsmaatregelen en jeugdreclassering uit.</t>
  </si>
  <si>
    <t>Het geheel van jeugdhulp, jeugdbescherming en jeugdreclassering dat onder verantwoordelijkheid van de gemeente wordt uitgevoerd volgens de Jeugdwet (2014).</t>
  </si>
  <si>
    <t>Dit bestand in de huidige vorm wordt sinds 2017 gemaakt en is de vervanging voor de oude bron met het jaarinkomen van huishoudens.</t>
  </si>
  <si>
    <t>Jaarlijks sinds 2011.</t>
  </si>
  <si>
    <t>De belangrijkste berichtgever is de Belastingdienst.</t>
  </si>
  <si>
    <t>Het bestand bevat het jaarinkomen van alle huishoudens behorende tot de bevolking van Nederland op 1 januari van het verslagjaar.</t>
  </si>
  <si>
    <t>Inkomen Huishoudens</t>
  </si>
  <si>
    <t>Gegevens worden doorlopend geactualiseerd.</t>
  </si>
  <si>
    <t>Integraal</t>
  </si>
  <si>
    <t>Gemeenten</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</si>
  <si>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</si>
  <si>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Basisregistratie Personen (BRP)</t>
  </si>
  <si>
    <t>Het CBS maakt vanaf 1 januari 2012 gebruik van de BAG.</t>
  </si>
  <si>
    <t>De BAG komt maandelijks beschikbaar.</t>
  </si>
  <si>
    <t>De gemeenten zijn verantwoordelijk voor de kwaliteit van de vulling van de BAG. Het Kadaster beheert de BAG en krijgt de gegevens aangeleverd door de gemeenten.</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</si>
  <si>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</si>
  <si>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Basisregistratie Adressen en Gebouwen (BAG)</t>
  </si>
  <si>
    <t>Infographics</t>
  </si>
  <si>
    <t>Filters</t>
  </si>
  <si>
    <t>STAP 1a - Onderwerp</t>
  </si>
  <si>
    <t>STAP 1b - Categorie</t>
  </si>
  <si>
    <t>STAP 2 - Jaar</t>
  </si>
  <si>
    <t>Ga naar andere de infographics:</t>
  </si>
  <si>
    <t>Filters:</t>
  </si>
  <si>
    <t>Stap 1 - Onderwerp</t>
  </si>
  <si>
    <t>Stap 3 - Jaar</t>
  </si>
  <si>
    <t>Stap 2 - Type woning</t>
  </si>
  <si>
    <t>Stap 1 - Type woning</t>
  </si>
  <si>
    <t>Stap 2 - Jaar</t>
  </si>
  <si>
    <t>Filter</t>
  </si>
  <si>
    <t>Ga naar de andere infographics:</t>
  </si>
  <si>
    <t>Stap 1 - Voorziening</t>
  </si>
  <si>
    <t xml:space="preserve">Dit taartdiagram geeft het aantal personen weer dat zich in </t>
  </si>
  <si>
    <t>NB: Het donkerblauwe gedeelte in het eerste taartdiagram geeft het totaal aantal huurwoningen weer. Hier is dit een optelsom van het tweede taartdiagram. Vanwege afrondingsverschillen kan dit maximaal 5 personen afwijken van het totaal aantal personen dat zich in een huurwoning heeft gevestigd, zoals dat in de tabellenset staat.</t>
  </si>
  <si>
    <t xml:space="preserve">Dit staafdiagram geeft het aantal personen weer dat zich in </t>
  </si>
  <si>
    <t xml:space="preserve">Dit staafdiagram geeft het aantal personen weer dat in </t>
  </si>
  <si>
    <t>Dit dashboard bestaat uit 4 infographics.</t>
  </si>
  <si>
    <t xml:space="preserve">Infographic 1 brengt in beeld hoeveel personen in de jaren 2016, 2017 en 2018 van buiten de gemeente in Almelo zijn komen wonen. Dit is uitgesplitst naar type woning waarnaartoe zij verhuisd zijn. Binnen de infographic kan gekozen worden om de gegevens verder uit te splitsen naar de volgende categorieën: type huishouden, migratieachtergrond, inkomensklasse of woongemeente vóór verhuizing. De te selecteren gemeenten zijn gemeenten in de regio van Almelo en vijf aanvullende gemeenten (nl. Amsterdam, Deventer, Hardenberg, Groningen en Rijssen-Holten). Hier blijken mensen van buiten de regio van Almelo relatief vaak vandaan te komen bij een verhuizing naar Almelo of naar toe te gaan als ze uit Almelo vertrekken. In het totaalcijfer zijn ook verhuizingen vanuit andere gemeenten binnen Nederland en immigraties meegenomen.  </t>
  </si>
  <si>
    <t>Infographic 2 brengt dezelfde cijfers in beeld als infographic 1. Het verschil is dat er nu gekozen kan worden voor een bepaald woningtype en onderwerp waarop uitgesplitst wordt. Alle categorieën van hetzelfde onderwerp komen dan bij elkaar in het staafdiagram. Zo kunnen binnen de onderwerpen type huishouden, migratieachtergrond, inkomensklasse en woongemeente vóór verhuizing de categorieën met elkaar worden vergeleken.</t>
  </si>
  <si>
    <t>Infographic 3 brengt in beeld hoeveel personen in de jaren 2016, 2017 en 2018 vanuit Almelo naar een andere gemeente verhuisd zijn. Dit kan bekeken worden per type woning, waarvandaan personen verhuisd zijn. Het staafdiagram laat per gemeente zien hoeveel personen er vanuit het geselecteerde woningtype in Almelo naar deze gemeente zijn verhuisd. Gelijk aan infographic 1 en 2 zijn ook hier de gemeenten in de regio van Almelo en vijf aanvullende gemeenten (nl. Amsterdam, Deventer, Hardenberg, Groningen en Rijssen-Holten) geselecteerd. In de voetnoot onder de infographic wordt aangegeven hoeveel personen naar overige gemeenten of naar het buitenland zijn verhuisd.</t>
  </si>
  <si>
    <t>waarvan het eigendom onbekend is</t>
  </si>
  <si>
    <t xml:space="preserve">NB: Het staafdiagram toont de belangrijkste gemeenten waar personen vanuit </t>
  </si>
  <si>
    <t xml:space="preserve">Almelo </t>
  </si>
  <si>
    <t xml:space="preserve"> personen vanuit </t>
  </si>
  <si>
    <t xml:space="preserve">naartoe zijn verhuisd. In </t>
  </si>
  <si>
    <t xml:space="preserve"> Almelo naar andere Nederlandse gemeenten of naar het buitenland verhuisd.</t>
  </si>
  <si>
    <t>De cijfers met betrekking tot het aantal personen in de infograpics 1, 2 en 3 zijn afgerond op vijftallen. Een uitzondering hierop is de uitsplitsing naar inkomensklasse in de infographics 1 en 2, waarvoor de cijfers zijn afgerond op honderdtallen. Vanwege de afronding hoeft de som van de onderliggende aantallen niet noodzakelijkerwijs op te tellen tot het totaal van de betreffende uitsplitsing. De cijfers in infographic 4 zijn percentages van het totaal aantal inwoners en van het totaal aantal inwoners in corporatiewoningen. De percentages zijn gebaseerd op de afgeronde aantallen. De percentages zelf zijn afgerond op hele percentages.</t>
  </si>
  <si>
    <t>De populatie in de infographics 1 en 2 bestaat uit alle personen die in de jaren 2016, 2017 en 2018 van buiten Almelo naar Almelo verhuisd zijn waarbij gekeken wordt naar de situatie van 1 januari van het betreffende jaar en 1 januari van het jaar er na.</t>
  </si>
  <si>
    <t>De populatie in infographic 3 bestaat uit alle personen die in de jaren 2016, 2017 en 2018 vanuit Almelo naar buiten Almelo verhuisd zijn waarbij eveneens gekeken wordt naar de situatie van 1 januari van het betreffende jaar en 1 januari van het jaar erna.</t>
  </si>
  <si>
    <t xml:space="preserve">De populatie in infographic 4 bestaat uit het totaal aantal personen in Nederland en de gemeenten Almelo, Assen, Enschede, Gouda en Hengelo op 1 januari 2019. </t>
  </si>
  <si>
    <t>In de infographics 1, 2 en 3 wordt een uitgesplitsing gemaakt naar type woning. Er wordt onderscheid gemaakt naar koopwoningen, huurwoningen en eigendom onbekend. De categorie huurwoning wordt uitgesplitst naar corporatiewoning en overige huurwoning.</t>
  </si>
  <si>
    <t>In de infographics 1 en 2 is onderscheid gemaakt naar het type huishouden waartoe personen behoren. De volgende typen huishouden worden onderscheiden: eenpersoonshuishouden, paar zonder kinderen, paar met kinderen (onderverdeeld in paar met alleen kinderen jonger dan 18 en paar met kinderen waarvan er minimaal één ouder is dan 18), eenoudergezin (onderverdeeld in eenoudergezin met alleen kinderen jonger dan 18 en eenoudergezin met kinderen waarvan er minimaal één ouder is dan 18) en overige huishoudens. Bij overige huishoudens kan bijvoorbeeld gedacht worden aan institutionele huishoudens, studentenhuizen en woongemeenschappen.</t>
  </si>
  <si>
    <t>In de infographics 1 en 2 is migratieachtergrond meegenomen. Hier worden de volgende typen onderscheiden: personen met een Nederlandse achtergrond, personen met een Westerse migratieachtergrond en personen met een niet-Westerse migratieachtergrond. Daaronder vallen zowel mensen die in het buitenland zijn geboren (de eerste generatie), als degenen die in Nederland geboren zijn en van wie ten minste een van de ouders immigrant was (de tweede generatie).</t>
  </si>
  <si>
    <t>In de infographics 1 en 2 is ook onderscheid gemaakt naar inkomensklassen. Hierin is alleen het inkomen meegenomen van personen in een particulier huishouden en particulier studentenhuishouden waarvan het inkomen bekend is. Als het inkomen niet bekend is, valt deze onder de categorie Particuliere huishoudens met onbekend inkomen. Personen in institutionele huishoudens en personen die geen deel uitmaken van een huishouden, vallen onder de categorie Besteedbaar inkomen niet van toepassing.</t>
  </si>
  <si>
    <t xml:space="preserve">In de infographics 1 en 2 is de woongemeente vóór verhuizing meegenomen. Hiermee wordt de woongemeente op 1 januari van het betreffende jaar bedoeld. Infographic 3 maakt onderscheid op basis van woongemeente na verhuizing. Hiermee wordt de woongemeente op 1 januari volgend op het betreffende jaar bedoeld. </t>
  </si>
  <si>
    <t>2019–2020 = 2019 tot en met 2020</t>
  </si>
  <si>
    <t>2019/2020 = het gemiddelde over de jaren 2019 tot en met 2020</t>
  </si>
  <si>
    <t>2019/’20 = oogstjaar, boekjaar, schooljaar enz., beginnend in 2019 en eindigend in 2020</t>
  </si>
  <si>
    <t>2017/’18–2019/’20 = oogstjaar, boekjaar enz., 2017/’18 tot en met 2019/’20</t>
  </si>
  <si>
    <t>Verhuisbewegingen en beroep op sociale voorzieningen in Almelo</t>
  </si>
  <si>
    <t>https://www.cbs.nl/nl-nl/maatwerk/2020/20/verhuizen-en-sociale-voorzieningen-in-almelo-2016-2019</t>
  </si>
  <si>
    <t>De gemeente Almelo wenst meer inzicht in het aantal en het type mensen dat in de afgelopen jaren van buiten de gemeente, in corporatiehuurwoningen in Almelo is komen wonen en in het aantal mensen dat corporatiehuurwoningen in Almelo heeft verlaten en naar andere gemeenten is verhuisd. Daarnaast wenst de gemeente Almelo inzicht in de mate waarin bewoners van corporatiehuurwoningen binnen Almelo gebruikmaken van sociale voorzieningen in vergelijking met een aantal vergelijkbare gemeenten binnen Nederland. Dit bestand geeft deze informatie weer in vier infographics. Voor de tabellen waarop de infographics zijn gebaseerd, verwijzen we naar de tabellenset: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</si>
</sst>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0.0%"/>
    <numFmt numFmtId="166" formatCode="mmmm\ yyyy"/>
  </numFmts>
  <fonts count="31" x14ac:knownFonts="1">
    <font>
      <sz val="11"/>
      <color theme="1"/>
      <name val="Calibri"/>
      <family val="2"/>
      <scheme val="minor"/>
    </font>
    <font>
      <b/>
      <sz val="11"/>
      <color theme="1"/>
      <name val="Calibri"/>
      <family val="2"/>
      <scheme val="minor"/>
    </font>
    <font>
      <sz val="48"/>
      <color theme="0"/>
      <name val="Calibri"/>
      <family val="2"/>
      <scheme val="minor"/>
    </font>
    <font>
      <sz val="11"/>
      <color theme="0"/>
      <name val="Calibri"/>
      <family val="2"/>
      <scheme val="minor"/>
    </font>
    <font>
      <u/>
      <sz val="11"/>
      <color theme="10"/>
      <name val="Calibri"/>
      <family val="2"/>
      <scheme val="minor"/>
    </font>
    <font>
      <sz val="11"/>
      <color theme="1"/>
      <name val="Calibri"/>
      <family val="2"/>
      <scheme val="minor"/>
    </font>
    <font>
      <sz val="11"/>
      <name val="Calibri"/>
      <family val="2"/>
      <scheme val="minor"/>
    </font>
    <font>
      <sz val="28"/>
      <color theme="1"/>
      <name val="Calibri"/>
      <family val="2"/>
      <scheme val="minor"/>
    </font>
    <font>
      <sz val="28"/>
      <name val="Calibri"/>
      <family val="2"/>
      <scheme val="minor"/>
    </font>
    <font>
      <sz val="8"/>
      <color theme="1"/>
      <name val="Calibri"/>
      <family val="2"/>
      <scheme val="minor"/>
    </font>
    <font>
      <sz val="36"/>
      <color theme="1"/>
      <name val="Calibri"/>
      <family val="2"/>
      <scheme val="minor"/>
    </font>
    <font>
      <sz val="10"/>
      <name val="Arial"/>
      <family val="2"/>
    </font>
    <font>
      <b/>
      <sz val="12"/>
      <name val="Arial"/>
      <family val="2"/>
    </font>
    <font>
      <b/>
      <sz val="10"/>
      <name val="Arial"/>
      <family val="2"/>
    </font>
    <font>
      <sz val="10"/>
      <color rgb="FF0070C0"/>
      <name val="Arial"/>
      <family val="2"/>
    </font>
    <font>
      <sz val="10"/>
      <color rgb="FFFF0000"/>
      <name val="Arial"/>
      <family val="2"/>
    </font>
    <font>
      <b/>
      <i/>
      <sz val="12"/>
      <name val="Arial"/>
      <family val="2"/>
    </font>
    <font>
      <b/>
      <sz val="12"/>
      <color theme="1"/>
      <name val="Arial"/>
      <family val="2"/>
    </font>
    <font>
      <b/>
      <sz val="11"/>
      <color theme="1"/>
      <name val="Arial"/>
      <family val="2"/>
    </font>
    <font>
      <sz val="11"/>
      <color theme="1"/>
      <name val="Arial"/>
      <family val="2"/>
    </font>
    <font>
      <b/>
      <i/>
      <sz val="11"/>
      <name val="Arial"/>
      <family val="2"/>
    </font>
    <font>
      <strike/>
      <sz val="10"/>
      <color rgb="FF00B0F0"/>
      <name val="Arial"/>
      <family val="2"/>
    </font>
    <font>
      <b/>
      <i/>
      <sz val="11"/>
      <color theme="1"/>
      <name val="Arial"/>
      <family val="2"/>
    </font>
    <font>
      <sz val="10"/>
      <color theme="1"/>
      <name val="Calibri"/>
      <family val="2"/>
      <scheme val="minor"/>
    </font>
    <font>
      <i/>
      <sz val="10"/>
      <name val="Arial"/>
      <family val="2"/>
    </font>
    <font>
      <sz val="11"/>
      <color rgb="FF00B0F0"/>
      <name val="Calibri"/>
      <family val="2"/>
      <scheme val="minor"/>
    </font>
    <font>
      <b/>
      <i/>
      <sz val="10"/>
      <name val="Arial"/>
      <family val="2"/>
    </font>
    <font>
      <u/>
      <sz val="10"/>
      <color theme="10"/>
      <name val="Arial"/>
      <family val="2"/>
    </font>
    <font>
      <b/>
      <sz val="8"/>
      <name val="Helvetica"/>
      <family val="2"/>
    </font>
    <font>
      <sz val="8"/>
      <name val="Helvetica"/>
      <family val="2"/>
    </font>
    <font>
      <b/>
      <sz val="12"/>
      <color rgb="FFFF0000"/>
      <name val="Arial"/>
      <family val="2"/>
    </font>
  </fonts>
  <fills count="7">
    <fill>
      <patternFill patternType="none"/>
    </fill>
    <fill>
      <patternFill patternType="gray125"/>
    </fill>
    <fill>
      <patternFill patternType="solid">
        <fgColor rgb="FF00A1CD"/>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s>
  <borders count="8">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10">
    <xf numFmtId="0" fontId="0" fillId="0" borderId="0"/>
    <xf numFmtId="0" fontId="4" fillId="0" borderId="0" applyNumberForma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11" fillId="0" borderId="0"/>
    <xf numFmtId="43" fontId="11" fillId="0" borderId="0" applyFont="0" applyFill="0" applyBorder="0" applyAlignment="0" applyProtection="0"/>
    <xf numFmtId="0" fontId="27" fillId="0" borderId="0" applyNumberFormat="0" applyFill="0" applyBorder="0" applyAlignment="0" applyProtection="0"/>
  </cellStyleXfs>
  <cellXfs count="117">
    <xf numFmtId="0" fontId="0" fillId="0" borderId="0" xfId="0"/>
    <xf numFmtId="0" fontId="0" fillId="0" borderId="0" xfId="0" quotePrefix="1"/>
    <xf numFmtId="0" fontId="0" fillId="2" borderId="0" xfId="0" applyFill="1"/>
    <xf numFmtId="0" fontId="0" fillId="0" borderId="0" xfId="0" applyFill="1"/>
    <xf numFmtId="0" fontId="0" fillId="2" borderId="0" xfId="0" applyFill="1" applyAlignment="1">
      <alignment vertical="center"/>
    </xf>
    <xf numFmtId="0" fontId="2" fillId="2" borderId="0" xfId="0" applyFont="1" applyFill="1" applyAlignment="1">
      <alignment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Alignment="1">
      <alignment vertical="center"/>
    </xf>
    <xf numFmtId="164" fontId="0" fillId="0" borderId="0" xfId="0" applyNumberFormat="1"/>
    <xf numFmtId="0" fontId="0" fillId="3" borderId="0" xfId="0" applyFill="1"/>
    <xf numFmtId="0" fontId="0" fillId="3" borderId="0" xfId="0" applyFill="1" applyAlignment="1">
      <alignment vertical="center"/>
    </xf>
    <xf numFmtId="0" fontId="2" fillId="3" borderId="0" xfId="0" applyFont="1" applyFill="1" applyAlignment="1">
      <alignment vertical="center"/>
    </xf>
    <xf numFmtId="0" fontId="1" fillId="3" borderId="0" xfId="0" applyFont="1" applyFill="1"/>
    <xf numFmtId="0" fontId="6" fillId="2" borderId="0" xfId="0" applyFont="1" applyFill="1"/>
    <xf numFmtId="0" fontId="3" fillId="3" borderId="0" xfId="0" applyFont="1" applyFill="1"/>
    <xf numFmtId="165" fontId="0" fillId="0" borderId="0" xfId="2" applyNumberFormat="1" applyFont="1" applyAlignment="1">
      <alignment vertical="center"/>
    </xf>
    <xf numFmtId="0" fontId="0" fillId="3" borderId="0" xfId="0" applyFill="1" applyAlignment="1">
      <alignment wrapText="1"/>
    </xf>
    <xf numFmtId="0" fontId="9" fillId="3" borderId="0" xfId="0" applyFont="1" applyFill="1"/>
    <xf numFmtId="0" fontId="12" fillId="5" borderId="0" xfId="7" applyFont="1" applyFill="1"/>
    <xf numFmtId="0" fontId="11" fillId="5" borderId="0" xfId="7" applyFill="1"/>
    <xf numFmtId="0" fontId="11" fillId="3" borderId="0" xfId="7" applyFill="1"/>
    <xf numFmtId="0" fontId="13" fillId="3" borderId="0" xfId="7" applyFont="1" applyFill="1"/>
    <xf numFmtId="0" fontId="14" fillId="3" borderId="0" xfId="7" applyFont="1" applyFill="1"/>
    <xf numFmtId="0" fontId="15" fillId="5" borderId="0" xfId="7" applyFont="1" applyFill="1"/>
    <xf numFmtId="0" fontId="14" fillId="5" borderId="0" xfId="7" applyFont="1" applyFill="1"/>
    <xf numFmtId="43" fontId="5" fillId="5" borderId="0" xfId="8" applyFont="1" applyFill="1"/>
    <xf numFmtId="166" fontId="11" fillId="5" borderId="0" xfId="7" applyNumberFormat="1" applyFont="1" applyFill="1" applyAlignment="1">
      <alignment horizontal="left"/>
    </xf>
    <xf numFmtId="0" fontId="16" fillId="5" borderId="0" xfId="7" applyFont="1" applyFill="1"/>
    <xf numFmtId="0" fontId="18" fillId="3" borderId="0" xfId="0" applyFont="1" applyFill="1"/>
    <xf numFmtId="0" fontId="19" fillId="3" borderId="0" xfId="0" applyFont="1" applyFill="1" applyAlignment="1">
      <alignment horizontal="justify" vertical="top"/>
    </xf>
    <xf numFmtId="0" fontId="11" fillId="3" borderId="0" xfId="0" applyFont="1" applyFill="1" applyAlignment="1">
      <alignment horizontal="justify" vertical="top" wrapText="1"/>
    </xf>
    <xf numFmtId="0" fontId="21" fillId="3" borderId="0" xfId="0" quotePrefix="1" applyFont="1" applyFill="1" applyAlignment="1">
      <alignment horizontal="justify" vertical="top"/>
    </xf>
    <xf numFmtId="0" fontId="22" fillId="3" borderId="0" xfId="0" applyFont="1" applyFill="1" applyBorder="1" applyAlignment="1">
      <alignment horizontal="justify" vertical="top"/>
    </xf>
    <xf numFmtId="0" fontId="11" fillId="3" borderId="0" xfId="0" applyFont="1" applyFill="1" applyAlignment="1">
      <alignment horizontal="justify" vertical="top"/>
    </xf>
    <xf numFmtId="0" fontId="0" fillId="3" borderId="0" xfId="0" applyFill="1" applyAlignment="1">
      <alignment horizontal="justify"/>
    </xf>
    <xf numFmtId="0" fontId="23" fillId="3" borderId="0" xfId="0" applyFont="1" applyFill="1"/>
    <xf numFmtId="0" fontId="24" fillId="3" borderId="0" xfId="0" applyFont="1" applyFill="1" applyAlignment="1">
      <alignment horizontal="justify" vertical="top" wrapText="1"/>
    </xf>
    <xf numFmtId="0" fontId="24" fillId="3" borderId="0" xfId="0" applyFont="1" applyFill="1" applyAlignment="1">
      <alignment horizontal="justify" vertical="justify" wrapText="1"/>
    </xf>
    <xf numFmtId="0" fontId="25" fillId="3" borderId="0" xfId="0" applyFont="1" applyFill="1"/>
    <xf numFmtId="0" fontId="19" fillId="3" borderId="0" xfId="0" applyFont="1" applyFill="1" applyAlignment="1">
      <alignment vertical="top"/>
    </xf>
    <xf numFmtId="0" fontId="11" fillId="5" borderId="0" xfId="7" applyFont="1" applyFill="1" applyAlignment="1"/>
    <xf numFmtId="0" fontId="14" fillId="5" borderId="0" xfId="7" applyFont="1" applyFill="1" applyAlignment="1"/>
    <xf numFmtId="0" fontId="11" fillId="5" borderId="0" xfId="7" applyFont="1" applyFill="1"/>
    <xf numFmtId="0" fontId="24" fillId="5" borderId="0" xfId="7" applyFont="1" applyFill="1" applyAlignment="1"/>
    <xf numFmtId="0" fontId="11" fillId="5" borderId="0" xfId="7" applyFont="1" applyFill="1" applyAlignment="1">
      <alignment horizontal="left"/>
    </xf>
    <xf numFmtId="0" fontId="27" fillId="5" borderId="0" xfId="9" applyFont="1" applyFill="1" applyAlignment="1">
      <alignment horizontal="left"/>
    </xf>
    <xf numFmtId="0" fontId="11" fillId="6" borderId="0" xfId="7" applyFont="1" applyFill="1" applyAlignment="1">
      <alignment vertical="center"/>
    </xf>
    <xf numFmtId="0" fontId="11" fillId="3" borderId="0" xfId="7" applyFont="1" applyFill="1" applyAlignment="1">
      <alignment wrapText="1"/>
    </xf>
    <xf numFmtId="0" fontId="11" fillId="3" borderId="0" xfId="7" applyFont="1" applyFill="1" applyAlignment="1">
      <alignment horizontal="left" wrapText="1"/>
    </xf>
    <xf numFmtId="0" fontId="11" fillId="3" borderId="0" xfId="7" applyFont="1" applyFill="1" applyAlignment="1">
      <alignment horizontal="left" vertical="top" wrapText="1"/>
    </xf>
    <xf numFmtId="0" fontId="11" fillId="3" borderId="0" xfId="0" applyFont="1" applyFill="1" applyAlignment="1">
      <alignment wrapText="1"/>
    </xf>
    <xf numFmtId="0" fontId="11" fillId="3" borderId="0" xfId="0" applyFont="1" applyFill="1" applyAlignment="1">
      <alignment horizontal="left" wrapText="1"/>
    </xf>
    <xf numFmtId="0" fontId="11" fillId="3" borderId="0" xfId="0" applyFont="1" applyFill="1" applyAlignment="1">
      <alignment horizontal="left" vertical="top" wrapText="1"/>
    </xf>
    <xf numFmtId="0" fontId="11" fillId="6" borderId="1" xfId="0" applyFont="1" applyFill="1" applyBorder="1" applyAlignment="1">
      <alignment vertical="center" wrapText="1"/>
    </xf>
    <xf numFmtId="0" fontId="11" fillId="6" borderId="2" xfId="0" applyFont="1" applyFill="1" applyBorder="1" applyAlignment="1">
      <alignment vertical="center" wrapText="1"/>
    </xf>
    <xf numFmtId="0" fontId="11" fillId="6" borderId="3" xfId="0" applyFont="1" applyFill="1" applyBorder="1" applyAlignment="1">
      <alignment vertical="center" wrapText="1"/>
    </xf>
    <xf numFmtId="0" fontId="11" fillId="6" borderId="4" xfId="0" applyFont="1" applyFill="1" applyBorder="1" applyAlignment="1">
      <alignment vertical="center" wrapText="1"/>
    </xf>
    <xf numFmtId="0" fontId="11" fillId="0" borderId="3" xfId="0" applyFont="1" applyBorder="1" applyAlignment="1">
      <alignment horizontal="left" wrapText="1"/>
    </xf>
    <xf numFmtId="0" fontId="11" fillId="6" borderId="4" xfId="0" applyFont="1" applyFill="1" applyBorder="1" applyAlignment="1">
      <alignment horizontal="left" vertical="top" wrapText="1"/>
    </xf>
    <xf numFmtId="0" fontId="11" fillId="6" borderId="3" xfId="0" applyFont="1" applyFill="1" applyBorder="1" applyAlignment="1">
      <alignment horizontal="left" vertical="top" wrapText="1"/>
    </xf>
    <xf numFmtId="0" fontId="13" fillId="6" borderId="5" xfId="0" applyFont="1" applyFill="1" applyBorder="1" applyAlignment="1">
      <alignment vertical="center" wrapText="1"/>
    </xf>
    <xf numFmtId="0" fontId="13" fillId="6" borderId="6" xfId="0" applyFont="1" applyFill="1" applyBorder="1" applyAlignment="1">
      <alignment vertical="center" wrapText="1"/>
    </xf>
    <xf numFmtId="0" fontId="11" fillId="3" borderId="1" xfId="0" applyFont="1" applyFill="1" applyBorder="1" applyAlignment="1">
      <alignment horizontal="left" wrapText="1"/>
    </xf>
    <xf numFmtId="0" fontId="11" fillId="3" borderId="2" xfId="0" applyFont="1" applyFill="1" applyBorder="1" applyAlignment="1">
      <alignment horizontal="left" vertical="top" wrapText="1"/>
    </xf>
    <xf numFmtId="0" fontId="11" fillId="3" borderId="3" xfId="0" applyFont="1" applyFill="1" applyBorder="1" applyAlignment="1">
      <alignment horizontal="left" wrapText="1"/>
    </xf>
    <xf numFmtId="0" fontId="11" fillId="3" borderId="4" xfId="0" applyFont="1" applyFill="1" applyBorder="1" applyAlignment="1">
      <alignment horizontal="left" vertical="top" wrapText="1"/>
    </xf>
    <xf numFmtId="0" fontId="13" fillId="3" borderId="5" xfId="0" applyFont="1" applyFill="1" applyBorder="1" applyAlignment="1">
      <alignment horizontal="left" wrapText="1"/>
    </xf>
    <xf numFmtId="0" fontId="13" fillId="3" borderId="6" xfId="0" applyFont="1" applyFill="1" applyBorder="1" applyAlignment="1">
      <alignment horizontal="left" vertical="top" wrapText="1"/>
    </xf>
    <xf numFmtId="0" fontId="11" fillId="6" borderId="7" xfId="0" applyFont="1" applyFill="1" applyBorder="1" applyAlignment="1">
      <alignment vertical="top" wrapText="1"/>
    </xf>
    <xf numFmtId="0" fontId="11" fillId="6" borderId="4" xfId="0" applyFont="1" applyFill="1" applyBorder="1" applyAlignment="1">
      <alignment vertical="top" wrapText="1"/>
    </xf>
    <xf numFmtId="0" fontId="11" fillId="3" borderId="1" xfId="7" applyFont="1" applyFill="1" applyBorder="1" applyAlignment="1">
      <alignment horizontal="left" wrapText="1"/>
    </xf>
    <xf numFmtId="0" fontId="11" fillId="3" borderId="2" xfId="7" applyFont="1" applyFill="1" applyBorder="1" applyAlignment="1">
      <alignment horizontal="left" vertical="top" wrapText="1"/>
    </xf>
    <xf numFmtId="0" fontId="11" fillId="3" borderId="3" xfId="7" applyFont="1" applyFill="1" applyBorder="1" applyAlignment="1">
      <alignment horizontal="left" vertical="top" wrapText="1"/>
    </xf>
    <xf numFmtId="0" fontId="11" fillId="3" borderId="4" xfId="7" applyFont="1" applyFill="1" applyBorder="1" applyAlignment="1">
      <alignment horizontal="left" vertical="top" wrapText="1"/>
    </xf>
    <xf numFmtId="0" fontId="11" fillId="3" borderId="3" xfId="7" applyFont="1" applyFill="1" applyBorder="1" applyAlignment="1">
      <alignment horizontal="left" wrapText="1"/>
    </xf>
    <xf numFmtId="0" fontId="13" fillId="3" borderId="5" xfId="7" applyFont="1" applyFill="1" applyBorder="1" applyAlignment="1">
      <alignment horizontal="left" wrapText="1"/>
    </xf>
    <xf numFmtId="0" fontId="13" fillId="3" borderId="6" xfId="7" applyFont="1" applyFill="1" applyBorder="1" applyAlignment="1">
      <alignment horizontal="left" vertical="top" wrapText="1"/>
    </xf>
    <xf numFmtId="0" fontId="11" fillId="3" borderId="0" xfId="7" applyFont="1" applyFill="1" applyBorder="1" applyAlignment="1">
      <alignment wrapText="1"/>
    </xf>
    <xf numFmtId="0" fontId="27" fillId="3" borderId="0" xfId="9" applyFill="1" applyBorder="1" applyAlignment="1">
      <alignment horizontal="left" wrapText="1"/>
    </xf>
    <xf numFmtId="0" fontId="27" fillId="6" borderId="0" xfId="9" applyFill="1" applyBorder="1" applyAlignment="1">
      <alignment vertical="center" wrapText="1"/>
    </xf>
    <xf numFmtId="0" fontId="27" fillId="3" borderId="0" xfId="9" applyFill="1" applyBorder="1" applyAlignment="1">
      <alignment horizontal="left" vertical="top" wrapText="1"/>
    </xf>
    <xf numFmtId="0" fontId="24" fillId="3" borderId="0" xfId="7" applyFont="1" applyFill="1" applyBorder="1" applyAlignment="1">
      <alignment horizontal="left" vertical="top" wrapText="1"/>
    </xf>
    <xf numFmtId="0" fontId="20" fillId="3" borderId="0" xfId="7" applyFont="1" applyFill="1" applyBorder="1" applyAlignment="1">
      <alignment horizontal="left" vertical="top" wrapText="1"/>
    </xf>
    <xf numFmtId="0" fontId="12" fillId="3" borderId="0" xfId="7" applyFont="1" applyFill="1" applyBorder="1" applyAlignment="1">
      <alignment horizontal="left" vertical="top" wrapText="1"/>
    </xf>
    <xf numFmtId="0" fontId="0" fillId="4" borderId="0" xfId="0" applyFill="1" applyProtection="1">
      <protection locked="0"/>
    </xf>
    <xf numFmtId="0" fontId="3" fillId="3" borderId="0" xfId="0" applyFont="1" applyFill="1" applyProtection="1">
      <protection locked="0"/>
    </xf>
    <xf numFmtId="0" fontId="11" fillId="3" borderId="0" xfId="7" applyFont="1" applyFill="1"/>
    <xf numFmtId="0" fontId="11" fillId="0" borderId="0" xfId="7" applyFont="1"/>
    <xf numFmtId="0" fontId="27" fillId="5" borderId="0" xfId="1" applyFont="1" applyFill="1" applyAlignment="1">
      <alignment horizontal="left"/>
    </xf>
    <xf numFmtId="11" fontId="27" fillId="5" borderId="0" xfId="1" applyNumberFormat="1" applyFont="1" applyFill="1" applyAlignment="1">
      <alignment horizontal="left"/>
    </xf>
    <xf numFmtId="0" fontId="13" fillId="6" borderId="0" xfId="7" applyFont="1" applyFill="1" applyAlignment="1">
      <alignment vertical="center"/>
    </xf>
    <xf numFmtId="0" fontId="11" fillId="3" borderId="0" xfId="7" applyFont="1" applyFill="1" applyAlignment="1">
      <alignment vertical="center"/>
    </xf>
    <xf numFmtId="0" fontId="0" fillId="3" borderId="0" xfId="0" applyFont="1" applyFill="1"/>
    <xf numFmtId="0" fontId="0" fillId="4" borderId="0" xfId="0" applyFont="1" applyFill="1" applyProtection="1">
      <protection locked="0"/>
    </xf>
    <xf numFmtId="0" fontId="4" fillId="3" borderId="0" xfId="1" applyFont="1" applyFill="1" applyProtection="1">
      <protection locked="0"/>
    </xf>
    <xf numFmtId="0" fontId="4" fillId="3" borderId="0" xfId="1" applyFill="1" applyProtection="1">
      <protection locked="0"/>
    </xf>
    <xf numFmtId="0" fontId="17" fillId="3" borderId="0" xfId="0" applyFont="1" applyFill="1" applyAlignment="1">
      <alignment horizontal="justify" vertical="top"/>
    </xf>
    <xf numFmtId="0" fontId="20" fillId="3" borderId="0" xfId="7" applyFont="1" applyFill="1" applyAlignment="1">
      <alignment horizontal="justify" vertical="top" wrapText="1"/>
    </xf>
    <xf numFmtId="0" fontId="6" fillId="3" borderId="0" xfId="0" applyFont="1" applyFill="1" applyAlignment="1">
      <alignment horizontal="justify"/>
    </xf>
    <xf numFmtId="0" fontId="20" fillId="3" borderId="0" xfId="0" applyFont="1" applyFill="1" applyAlignment="1">
      <alignment horizontal="justify" vertical="top"/>
    </xf>
    <xf numFmtId="0" fontId="20" fillId="3" borderId="0" xfId="0" applyFont="1" applyFill="1" applyAlignment="1">
      <alignment horizontal="justify" vertical="top" wrapText="1"/>
    </xf>
    <xf numFmtId="0" fontId="20" fillId="3" borderId="0" xfId="0" applyFont="1" applyFill="1" applyBorder="1" applyAlignment="1">
      <alignment horizontal="justify" vertical="top"/>
    </xf>
    <xf numFmtId="0" fontId="20" fillId="3" borderId="0" xfId="0" applyFont="1" applyFill="1" applyAlignment="1">
      <alignment vertical="top"/>
    </xf>
    <xf numFmtId="0" fontId="20" fillId="3" borderId="0" xfId="0" applyFont="1" applyFill="1" applyAlignment="1">
      <alignment horizontal="left" vertical="top" wrapText="1"/>
    </xf>
    <xf numFmtId="0" fontId="26" fillId="3" borderId="0" xfId="0" applyFont="1" applyFill="1" applyAlignment="1">
      <alignment horizontal="justify" vertical="top" wrapText="1"/>
    </xf>
    <xf numFmtId="0" fontId="28" fillId="6" borderId="0" xfId="7" applyFont="1" applyFill="1" applyAlignment="1">
      <alignment vertical="center"/>
    </xf>
    <xf numFmtId="0" fontId="29" fillId="6" borderId="0" xfId="7" applyFont="1" applyFill="1" applyAlignment="1">
      <alignment vertical="center"/>
    </xf>
    <xf numFmtId="0" fontId="29" fillId="3" borderId="0" xfId="7" applyFont="1" applyFill="1" applyAlignment="1">
      <alignment vertical="center"/>
    </xf>
    <xf numFmtId="0" fontId="30" fillId="5" borderId="0" xfId="7" applyFont="1" applyFill="1"/>
    <xf numFmtId="0" fontId="7" fillId="3" borderId="0" xfId="0" applyFont="1" applyFill="1" applyAlignment="1">
      <alignment horizontal="left" vertical="center"/>
    </xf>
    <xf numFmtId="0" fontId="0" fillId="3" borderId="0" xfId="0" applyFill="1" applyAlignment="1">
      <alignment horizontal="left" vertical="top" wrapText="1"/>
    </xf>
    <xf numFmtId="0" fontId="9" fillId="3" borderId="0" xfId="0" applyFont="1" applyFill="1" applyAlignment="1">
      <alignment horizontal="left" vertical="top" wrapText="1"/>
    </xf>
    <xf numFmtId="0" fontId="6" fillId="3" borderId="0" xfId="0" applyFont="1" applyFill="1" applyAlignment="1">
      <alignment horizontal="left" vertical="top" wrapText="1"/>
    </xf>
    <xf numFmtId="0" fontId="8" fillId="3" borderId="0" xfId="0" applyFont="1" applyFill="1" applyAlignment="1">
      <alignment horizontal="left" vertical="center"/>
    </xf>
    <xf numFmtId="0" fontId="10" fillId="3" borderId="0" xfId="0" applyFont="1" applyFill="1" applyAlignment="1">
      <alignment horizontal="center" textRotation="45" wrapText="1"/>
    </xf>
    <xf numFmtId="0" fontId="4" fillId="0" borderId="0" xfId="1"/>
  </cellXfs>
  <cellStyles count="10">
    <cellStyle name="Hyperlink" xfId="1" builtinId="8"/>
    <cellStyle name="Hyperlink 2" xfId="9"/>
    <cellStyle name="Komma 2" xfId="8"/>
    <cellStyle name="Procent" xfId="2" builtinId="5"/>
    <cellStyle name="Standaard" xfId="0" builtinId="0"/>
    <cellStyle name="Standaard 2" xfId="7"/>
    <cellStyle name="style1585213845952" xfId="3"/>
    <cellStyle name="style1585214008795" xfId="4"/>
    <cellStyle name="style1585214008888" xfId="5"/>
    <cellStyle name="style1585214008966" xfId="6"/>
  </cellStyles>
  <dxfs count="25">
    <dxf>
      <font>
        <color auto="1"/>
      </font>
      <fill>
        <patternFill>
          <bgColor theme="0" tint="-0.14996795556505021"/>
        </patternFill>
      </fill>
    </dxf>
    <dxf>
      <font>
        <color auto="1"/>
      </font>
      <fill>
        <patternFill>
          <bgColor theme="0" tint="-0.14996795556505021"/>
        </patternFill>
      </fill>
    </dxf>
    <dxf>
      <fill>
        <patternFill>
          <bgColor rgb="FF899D0C"/>
        </patternFill>
      </fill>
    </dxf>
    <dxf>
      <fill>
        <patternFill>
          <bgColor rgb="FF163A72"/>
        </patternFill>
      </fill>
    </dxf>
    <dxf>
      <fill>
        <patternFill>
          <bgColor rgb="FF0581A2"/>
        </patternFill>
      </fill>
    </dxf>
    <dxf>
      <fill>
        <patternFill>
          <bgColor rgb="FFE94C0A"/>
        </patternFill>
      </fill>
    </dxf>
    <dxf>
      <fill>
        <patternFill>
          <bgColor rgb="FFFFCC00"/>
        </patternFill>
      </fill>
    </dxf>
    <dxf>
      <fill>
        <patternFill>
          <bgColor rgb="FFAF0E80"/>
        </patternFill>
      </fill>
    </dxf>
    <dxf>
      <fill>
        <patternFill>
          <bgColor rgb="FFF39200"/>
        </patternFill>
      </fill>
    </dxf>
    <dxf>
      <fill>
        <patternFill>
          <bgColor rgb="FF53A31D"/>
        </patternFill>
      </fill>
    </dxf>
    <dxf>
      <fill>
        <patternFill>
          <bgColor rgb="FFAFCB05"/>
        </patternFill>
      </fill>
    </dxf>
    <dxf>
      <fill>
        <patternFill>
          <bgColor rgb="FF0058B8"/>
        </patternFill>
      </fill>
    </dxf>
    <dxf>
      <fill>
        <patternFill>
          <bgColor rgb="FF00A1CD"/>
        </patternFill>
      </fill>
    </dxf>
    <dxf>
      <fill>
        <patternFill>
          <bgColor rgb="FF488225"/>
        </patternFill>
      </fill>
    </dxf>
    <dxf>
      <fill>
        <patternFill>
          <bgColor rgb="FF899D0C"/>
        </patternFill>
      </fill>
    </dxf>
    <dxf>
      <fill>
        <patternFill>
          <bgColor rgb="FF163A72"/>
        </patternFill>
      </fill>
    </dxf>
    <dxf>
      <fill>
        <patternFill>
          <bgColor rgb="FF0581A2"/>
        </patternFill>
      </fill>
    </dxf>
    <dxf>
      <fill>
        <patternFill>
          <bgColor rgb="FFE94C0A"/>
        </patternFill>
      </fill>
    </dxf>
    <dxf>
      <fill>
        <patternFill>
          <bgColor rgb="FFFFCC00"/>
        </patternFill>
      </fill>
    </dxf>
    <dxf>
      <fill>
        <patternFill>
          <bgColor rgb="FFAF0E80"/>
        </patternFill>
      </fill>
    </dxf>
    <dxf>
      <fill>
        <patternFill>
          <bgColor rgb="FFF39200"/>
        </patternFill>
      </fill>
    </dxf>
    <dxf>
      <fill>
        <patternFill>
          <bgColor rgb="FF53A31D"/>
        </patternFill>
      </fill>
    </dxf>
    <dxf>
      <fill>
        <patternFill>
          <bgColor rgb="FFAFCB05"/>
        </patternFill>
      </fill>
    </dxf>
    <dxf>
      <fill>
        <patternFill>
          <bgColor rgb="FF0058B8"/>
        </patternFill>
      </fill>
    </dxf>
    <dxf>
      <fill>
        <patternFill>
          <bgColor rgb="FF00A1CD"/>
        </patternFill>
      </fill>
    </dxf>
  </dxfs>
  <tableStyles count="0" defaultTableStyle="TableStyleMedium2" defaultPivotStyle="PivotStyleLight16"/>
  <colors>
    <mruColors>
      <color rgb="FF0058B8"/>
      <color rgb="FF00A1CD"/>
      <color rgb="FFF39200"/>
      <color rgb="FF53A31D"/>
      <color rgb="FFAFCB05"/>
      <color rgb="FF163A72"/>
      <color rgb="FF82045E"/>
      <color rgb="FFCE7C00"/>
      <color rgb="FF488225"/>
      <color rgb="FF899D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ofPieChart>
        <c:ofPieType val="pie"/>
        <c:varyColors val="1"/>
        <c:ser>
          <c:idx val="0"/>
          <c:order val="0"/>
          <c:tx>
            <c:strRef>
              <c:f>'1. Soort woning na verhuizing'!$U$3</c:f>
              <c:strCache>
                <c:ptCount val="1"/>
                <c:pt idx="0">
                  <c:v>Aantal personen</c:v>
                </c:pt>
              </c:strCache>
            </c:strRef>
          </c:tx>
          <c:spPr>
            <a:solidFill>
              <a:srgbClr val="00A1CD"/>
            </a:solidFill>
            <a:ln w="12700">
              <a:solidFill>
                <a:schemeClr val="bg1"/>
              </a:solidFill>
            </a:ln>
          </c:spPr>
          <c:dPt>
            <c:idx val="0"/>
            <c:bubble3D val="0"/>
            <c:spPr>
              <a:solidFill>
                <a:srgbClr val="00A1CD"/>
              </a:solidFill>
              <a:ln w="12700">
                <a:solidFill>
                  <a:schemeClr val="bg1"/>
                </a:solidFill>
              </a:ln>
              <a:effectLst/>
            </c:spPr>
            <c:extLst>
              <c:ext xmlns:c16="http://schemas.microsoft.com/office/drawing/2014/chart" uri="{C3380CC4-5D6E-409C-BE32-E72D297353CC}">
                <c16:uniqueId val="{00000001-42C9-4E7C-A1F3-EA9486520313}"/>
              </c:ext>
            </c:extLst>
          </c:dPt>
          <c:dPt>
            <c:idx val="1"/>
            <c:bubble3D val="0"/>
            <c:spPr>
              <a:solidFill>
                <a:srgbClr val="AFCB05"/>
              </a:solidFill>
              <a:ln w="12700">
                <a:solidFill>
                  <a:schemeClr val="bg1"/>
                </a:solidFill>
              </a:ln>
              <a:effectLst/>
            </c:spPr>
            <c:extLst>
              <c:ext xmlns:c16="http://schemas.microsoft.com/office/drawing/2014/chart" uri="{C3380CC4-5D6E-409C-BE32-E72D297353CC}">
                <c16:uniqueId val="{00000003-4C6A-4FCB-BF97-70390319F333}"/>
              </c:ext>
            </c:extLst>
          </c:dPt>
          <c:dPt>
            <c:idx val="2"/>
            <c:bubble3D val="0"/>
            <c:spPr>
              <a:solidFill>
                <a:srgbClr val="53A31D"/>
              </a:solidFill>
              <a:ln w="12700">
                <a:solidFill>
                  <a:schemeClr val="bg1"/>
                </a:solidFill>
              </a:ln>
              <a:effectLst/>
            </c:spPr>
            <c:extLst>
              <c:ext xmlns:c16="http://schemas.microsoft.com/office/drawing/2014/chart" uri="{C3380CC4-5D6E-409C-BE32-E72D297353CC}">
                <c16:uniqueId val="{00000005-4C6A-4FCB-BF97-70390319F333}"/>
              </c:ext>
            </c:extLst>
          </c:dPt>
          <c:dPt>
            <c:idx val="3"/>
            <c:bubble3D val="0"/>
            <c:spPr>
              <a:solidFill>
                <a:srgbClr val="F39200"/>
              </a:solidFill>
              <a:ln w="12700">
                <a:solidFill>
                  <a:schemeClr val="bg1"/>
                </a:solidFill>
              </a:ln>
              <a:effectLst/>
            </c:spPr>
            <c:extLst>
              <c:ext xmlns:c16="http://schemas.microsoft.com/office/drawing/2014/chart" uri="{C3380CC4-5D6E-409C-BE32-E72D297353CC}">
                <c16:uniqueId val="{00000007-4C6A-4FCB-BF97-70390319F333}"/>
              </c:ext>
            </c:extLst>
          </c:dPt>
          <c:dPt>
            <c:idx val="4"/>
            <c:bubble3D val="0"/>
            <c:spPr>
              <a:solidFill>
                <a:srgbClr val="0058B8"/>
              </a:solidFill>
              <a:ln w="12700">
                <a:solidFill>
                  <a:schemeClr val="bg1"/>
                </a:solidFill>
              </a:ln>
              <a:effectLst/>
            </c:spPr>
            <c:extLst>
              <c:ext xmlns:c16="http://schemas.microsoft.com/office/drawing/2014/chart" uri="{C3380CC4-5D6E-409C-BE32-E72D297353CC}">
                <c16:uniqueId val="{0000000B-4C6A-4FCB-BF97-70390319F333}"/>
              </c:ext>
            </c:extLst>
          </c:dPt>
          <c:dLbls>
            <c:numFmt formatCode="#\ ##0" sourceLinked="0"/>
            <c:spPr>
              <a:noFill/>
              <a:ln>
                <a:noFill/>
              </a:ln>
              <a:effectLst/>
            </c:spPr>
            <c:txPr>
              <a:bodyPr rot="0" spcFirstLastPara="1" vertOverflow="overflow" horzOverflow="overflow"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l-NL"/>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'1. Soort woning na verhuizing'!$T$5:$T$9</c15:sqref>
                  </c15:fullRef>
                </c:ext>
              </c:extLst>
              <c:f>('1. Soort woning na verhuizing'!$T$5,'1. Soort woning na verhuizing'!$T$7:$T$9)</c:f>
              <c:strCache>
                <c:ptCount val="4"/>
                <c:pt idx="0">
                  <c:v>Vestigend in koopwoning</c:v>
                </c:pt>
                <c:pt idx="1">
                  <c:v>Vestigend in huurwoning, w.v. woningcorporatie</c:v>
                </c:pt>
                <c:pt idx="2">
                  <c:v>Vestigend in huurwoning, w.v. overige verhuurders</c:v>
                </c:pt>
                <c:pt idx="3">
                  <c:v>Eigendom onbekend</c:v>
                </c:pt>
              </c:strCache>
            </c:strRef>
          </c:cat>
          <c:val>
            <c:numRef>
              <c:extLst>
                <c:ext xmlns:c15="http://schemas.microsoft.com/office/drawing/2012/chart" uri="{02D57815-91ED-43cb-92C2-25804820EDAC}">
                  <c15:fullRef>
                    <c15:sqref>'1. Soort woning na verhuizing'!$U$5:$U$9</c15:sqref>
                  </c15:fullRef>
                </c:ext>
              </c:extLst>
              <c:f>('1. Soort woning na verhuizing'!$U$5,'1. Soort woning na verhuizing'!$U$7:$U$9)</c:f>
              <c:numCache>
                <c:formatCode>General</c:formatCode>
                <c:ptCount val="4"/>
                <c:pt idx="0">
                  <c:v>805</c:v>
                </c:pt>
                <c:pt idx="1">
                  <c:v>610</c:v>
                </c:pt>
                <c:pt idx="2">
                  <c:v>825</c:v>
                </c:pt>
                <c:pt idx="3">
                  <c:v>205</c:v>
                </c:pt>
              </c:numCache>
            </c:numRef>
          </c:val>
          <c:extLst>
            <c:ext xmlns:c15="http://schemas.microsoft.com/office/drawing/2012/chart" uri="{02D57815-91ED-43cb-92C2-25804820EDAC}">
              <c15:categoryFilterExceptions>
                <c15:categoryFilterException>
                  <c15:sqref>'1. Soort woning na verhuizing'!$U$6</c15:sqref>
                  <c15:spPr xmlns:c15="http://schemas.microsoft.com/office/drawing/2012/chart">
                    <a:solidFill>
                      <a:srgbClr val="0058B8"/>
                    </a:solidFill>
                    <a:ln w="12700">
                      <a:solidFill>
                        <a:schemeClr val="bg1"/>
                      </a:solidFill>
                    </a:ln>
                    <a:effectLst/>
                  </c15:spPr>
                  <c15:bubble3D val="0"/>
                </c15:categoryFilterException>
              </c15:categoryFilterExceptions>
            </c:ext>
            <c:ext xmlns:c16="http://schemas.microsoft.com/office/drawing/2014/chart" uri="{C3380CC4-5D6E-409C-BE32-E72D297353CC}">
              <c16:uniqueId val="{00000008-4C6A-4FCB-BF97-70390319F333}"/>
            </c:ext>
          </c:extLst>
        </c:ser>
        <c:dLbls>
          <c:showLegendKey val="0"/>
          <c:showVal val="0"/>
          <c:showCatName val="0"/>
          <c:showSerName val="0"/>
          <c:showPercent val="0"/>
          <c:showBubbleSize val="0"/>
          <c:showLeaderLines val="1"/>
        </c:dLbls>
        <c:gapWidth val="182"/>
        <c:splitType val="cust"/>
        <c:custSplit>
          <c:secondPiePt val="1"/>
          <c:secondPiePt val="2"/>
        </c:custSplit>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l-NL"/>
        </a:p>
      </c:txPr>
    </c:legend>
    <c:plotVisOnly val="0"/>
    <c:dispBlanksAs val="gap"/>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7686032489154E-3"/>
          <c:y val="5.2766220737872578E-2"/>
          <c:w val="0.9861114657965051"/>
          <c:h val="0.8971995832366112"/>
        </c:manualLayout>
      </c:layout>
      <c:barChart>
        <c:barDir val="bar"/>
        <c:grouping val="clustered"/>
        <c:varyColors val="0"/>
        <c:ser>
          <c:idx val="0"/>
          <c:order val="0"/>
          <c:tx>
            <c:strRef>
              <c:f>'2. Verhuizingen naar Almelo'!$U$3</c:f>
              <c:strCache>
                <c:ptCount val="1"/>
                <c:pt idx="0">
                  <c:v>Aantal personen</c:v>
                </c:pt>
              </c:strCache>
            </c:strRef>
          </c:tx>
          <c:spPr>
            <a:solidFill>
              <a:srgbClr val="00A1CD"/>
            </a:solidFill>
            <a:ln>
              <a:noFill/>
            </a:ln>
            <a:effectLst/>
          </c:spPr>
          <c:invertIfNegative val="0"/>
          <c:dPt>
            <c:idx val="0"/>
            <c:invertIfNegative val="0"/>
            <c:bubble3D val="0"/>
            <c:spPr>
              <a:solidFill>
                <a:srgbClr val="00A1CD"/>
              </a:solidFill>
              <a:ln>
                <a:noFill/>
              </a:ln>
              <a:effectLst/>
            </c:spPr>
            <c:extLst>
              <c:ext xmlns:c16="http://schemas.microsoft.com/office/drawing/2014/chart" uri="{C3380CC4-5D6E-409C-BE32-E72D297353CC}">
                <c16:uniqueId val="{00000001-C6AF-4FDB-B14E-DAF78D2B67E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[0]!Categorie</c:f>
              <c:strCache>
                <c:ptCount val="1"/>
                <c:pt idx="0">
                  <c:v>Totaal</c:v>
                </c:pt>
              </c:strCache>
            </c:strRef>
          </c:cat>
          <c:val>
            <c:numRef>
              <c:f>[0]!Aantal_personen</c:f>
              <c:numCache>
                <c:formatCode>General</c:formatCode>
                <c:ptCount val="1"/>
                <c:pt idx="0">
                  <c:v>2445</c:v>
                </c:pt>
              </c:numCache>
            </c:numRef>
          </c:val>
          <c:extLst>
            <c:ext xmlns:c16="http://schemas.microsoft.com/office/drawing/2014/chart" uri="{C3380CC4-5D6E-409C-BE32-E72D297353CC}">
              <c16:uniqueId val="{0000001C-C6AF-4FDB-B14E-DAF78D2B67EF}"/>
            </c:ext>
          </c:extLst>
        </c:ser>
        <c:dLbls>
          <c:showLegendKey val="0"/>
          <c:showVal val="0"/>
          <c:showCatName val="0"/>
          <c:showSerName val="0"/>
          <c:showPercent val="0"/>
          <c:showBubbleSize val="0"/>
        </c:dLbls>
        <c:gapWidth val="30"/>
        <c:axId val="492834224"/>
        <c:axId val="492828648"/>
      </c:barChart>
      <c:valAx>
        <c:axId val="492828648"/>
        <c:scaling>
          <c:orientation val="minMax"/>
        </c:scaling>
        <c:delete val="0"/>
        <c:axPos val="b"/>
        <c:majorGridlines>
          <c:spPr>
            <a:ln w="12700" cap="flat" cmpd="sng" algn="ctr">
              <a:solidFill>
                <a:schemeClr val="bg1">
                  <a:lumMod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l-NL"/>
          </a:p>
        </c:txPr>
        <c:crossAx val="492834224"/>
        <c:crosses val="max"/>
        <c:crossBetween val="between"/>
      </c:valAx>
      <c:catAx>
        <c:axId val="492834224"/>
        <c:scaling>
          <c:orientation val="maxMin"/>
        </c:scaling>
        <c:delete val="0"/>
        <c:axPos val="l"/>
        <c:numFmt formatCode="General" sourceLinked="1"/>
        <c:majorTickMark val="out"/>
        <c:minorTickMark val="none"/>
        <c:tickLblPos val="nextTo"/>
        <c:spPr>
          <a:noFill/>
          <a:ln w="9525" cap="flat" cmpd="sng" algn="ctr">
            <a:solidFill>
              <a:schemeClr val="bg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l-NL"/>
          </a:p>
        </c:txPr>
        <c:crossAx val="492828648"/>
        <c:crosses val="autoZero"/>
        <c:auto val="1"/>
        <c:lblAlgn val="ctr"/>
        <c:lblOffset val="100"/>
        <c:noMultiLvlLbl val="0"/>
      </c:catAx>
      <c:spPr>
        <a:noFill/>
        <a:ln>
          <a:noFill/>
        </a:ln>
        <a:effectLst/>
      </c:spPr>
    </c:plotArea>
    <c:plotVisOnly val="0"/>
    <c:dispBlanksAs val="gap"/>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15809717333721"/>
          <c:y val="9.3749818478159622E-2"/>
          <c:w val="0.81470832274997873"/>
          <c:h val="0.82069686745474213"/>
        </c:manualLayout>
      </c:layout>
      <c:barChart>
        <c:barDir val="bar"/>
        <c:grouping val="clustered"/>
        <c:varyColors val="0"/>
        <c:ser>
          <c:idx val="0"/>
          <c:order val="0"/>
          <c:spPr>
            <a:solidFill>
              <a:srgbClr val="00A1CD"/>
            </a:solidFill>
            <a:ln>
              <a:noFill/>
            </a:ln>
            <a:effectLst/>
          </c:spPr>
          <c:invertIfNegative val="0"/>
          <c:dPt>
            <c:idx val="0"/>
            <c:invertIfNegative val="0"/>
            <c:bubble3D val="0"/>
            <c:spPr>
              <a:solidFill>
                <a:srgbClr val="00A1CD"/>
              </a:solidFill>
              <a:ln>
                <a:noFill/>
              </a:ln>
              <a:effectLst/>
            </c:spPr>
            <c:extLst>
              <c:ext xmlns:c16="http://schemas.microsoft.com/office/drawing/2014/chart" uri="{C3380CC4-5D6E-409C-BE32-E72D297353CC}">
                <c16:uniqueId val="{00000001-86E2-4DDD-8E07-047C24EF2AFB}"/>
              </c:ext>
            </c:extLst>
          </c:dPt>
          <c:dPt>
            <c:idx val="1"/>
            <c:invertIfNegative val="0"/>
            <c:bubble3D val="0"/>
            <c:spPr>
              <a:solidFill>
                <a:srgbClr val="00A1CD"/>
              </a:solidFill>
              <a:ln>
                <a:noFill/>
              </a:ln>
              <a:effectLst/>
            </c:spPr>
            <c:extLst>
              <c:ext xmlns:c16="http://schemas.microsoft.com/office/drawing/2014/chart" uri="{C3380CC4-5D6E-409C-BE32-E72D297353CC}">
                <c16:uniqueId val="{00000003-86E2-4DDD-8E07-047C24EF2AFB}"/>
              </c:ext>
            </c:extLst>
          </c:dPt>
          <c:dPt>
            <c:idx val="2"/>
            <c:invertIfNegative val="0"/>
            <c:bubble3D val="0"/>
            <c:spPr>
              <a:solidFill>
                <a:srgbClr val="00A1CD"/>
              </a:solidFill>
              <a:ln>
                <a:noFill/>
              </a:ln>
              <a:effectLst/>
            </c:spPr>
            <c:extLst>
              <c:ext xmlns:c16="http://schemas.microsoft.com/office/drawing/2014/chart" uri="{C3380CC4-5D6E-409C-BE32-E72D297353CC}">
                <c16:uniqueId val="{00000005-86E2-4DDD-8E07-047C24EF2AFB}"/>
              </c:ext>
            </c:extLst>
          </c:dPt>
          <c:dPt>
            <c:idx val="3"/>
            <c:invertIfNegative val="0"/>
            <c:bubble3D val="0"/>
            <c:spPr>
              <a:solidFill>
                <a:srgbClr val="00A1CD"/>
              </a:solidFill>
              <a:ln>
                <a:noFill/>
              </a:ln>
              <a:effectLst/>
            </c:spPr>
            <c:extLst>
              <c:ext xmlns:c16="http://schemas.microsoft.com/office/drawing/2014/chart" uri="{C3380CC4-5D6E-409C-BE32-E72D297353CC}">
                <c16:uniqueId val="{00000007-86E2-4DDD-8E07-047C24EF2AFB}"/>
              </c:ext>
            </c:extLst>
          </c:dPt>
          <c:dPt>
            <c:idx val="4"/>
            <c:invertIfNegative val="0"/>
            <c:bubble3D val="0"/>
            <c:spPr>
              <a:solidFill>
                <a:srgbClr val="00A1CD"/>
              </a:solidFill>
              <a:ln>
                <a:noFill/>
              </a:ln>
              <a:effectLst/>
            </c:spPr>
            <c:extLst>
              <c:ext xmlns:c16="http://schemas.microsoft.com/office/drawing/2014/chart" uri="{C3380CC4-5D6E-409C-BE32-E72D297353CC}">
                <c16:uniqueId val="{00000009-86E2-4DDD-8E07-047C24EF2AFB}"/>
              </c:ext>
            </c:extLst>
          </c:dPt>
          <c:dPt>
            <c:idx val="5"/>
            <c:invertIfNegative val="0"/>
            <c:bubble3D val="0"/>
            <c:spPr>
              <a:solidFill>
                <a:srgbClr val="00A1CD"/>
              </a:solidFill>
              <a:ln>
                <a:noFill/>
              </a:ln>
              <a:effectLst/>
            </c:spPr>
            <c:extLst>
              <c:ext xmlns:c16="http://schemas.microsoft.com/office/drawing/2014/chart" uri="{C3380CC4-5D6E-409C-BE32-E72D297353CC}">
                <c16:uniqueId val="{0000000B-86E2-4DDD-8E07-047C24EF2AFB}"/>
              </c:ext>
            </c:extLst>
          </c:dPt>
          <c:dPt>
            <c:idx val="6"/>
            <c:invertIfNegative val="0"/>
            <c:bubble3D val="0"/>
            <c:spPr>
              <a:solidFill>
                <a:srgbClr val="00A1CD"/>
              </a:solidFill>
              <a:ln>
                <a:noFill/>
              </a:ln>
              <a:effectLst/>
            </c:spPr>
            <c:extLst>
              <c:ext xmlns:c16="http://schemas.microsoft.com/office/drawing/2014/chart" uri="{C3380CC4-5D6E-409C-BE32-E72D297353CC}">
                <c16:uniqueId val="{0000000D-86E2-4DDD-8E07-047C24EF2AFB}"/>
              </c:ext>
            </c:extLst>
          </c:dPt>
          <c:dPt>
            <c:idx val="7"/>
            <c:invertIfNegative val="0"/>
            <c:bubble3D val="0"/>
            <c:spPr>
              <a:solidFill>
                <a:srgbClr val="00A1CD"/>
              </a:solidFill>
              <a:ln>
                <a:noFill/>
              </a:ln>
              <a:effectLst/>
            </c:spPr>
            <c:extLst>
              <c:ext xmlns:c16="http://schemas.microsoft.com/office/drawing/2014/chart" uri="{C3380CC4-5D6E-409C-BE32-E72D297353CC}">
                <c16:uniqueId val="{0000000F-86E2-4DDD-8E07-047C24EF2AFB}"/>
              </c:ext>
            </c:extLst>
          </c:dPt>
          <c:dPt>
            <c:idx val="8"/>
            <c:invertIfNegative val="0"/>
            <c:bubble3D val="0"/>
            <c:spPr>
              <a:solidFill>
                <a:srgbClr val="00A1CD"/>
              </a:solidFill>
              <a:ln>
                <a:noFill/>
              </a:ln>
              <a:effectLst/>
            </c:spPr>
            <c:extLst>
              <c:ext xmlns:c16="http://schemas.microsoft.com/office/drawing/2014/chart" uri="{C3380CC4-5D6E-409C-BE32-E72D297353CC}">
                <c16:uniqueId val="{00000011-86E2-4DDD-8E07-047C24EF2AFB}"/>
              </c:ext>
            </c:extLst>
          </c:dPt>
          <c:dPt>
            <c:idx val="9"/>
            <c:invertIfNegative val="0"/>
            <c:bubble3D val="0"/>
            <c:spPr>
              <a:solidFill>
                <a:srgbClr val="00A1CD"/>
              </a:solidFill>
              <a:ln>
                <a:noFill/>
              </a:ln>
              <a:effectLst/>
            </c:spPr>
            <c:extLst>
              <c:ext xmlns:c16="http://schemas.microsoft.com/office/drawing/2014/chart" uri="{C3380CC4-5D6E-409C-BE32-E72D297353CC}">
                <c16:uniqueId val="{00000013-86E2-4DDD-8E07-047C24EF2AFB}"/>
              </c:ext>
            </c:extLst>
          </c:dPt>
          <c:dPt>
            <c:idx val="10"/>
            <c:invertIfNegative val="0"/>
            <c:bubble3D val="0"/>
            <c:spPr>
              <a:solidFill>
                <a:srgbClr val="00A1CD"/>
              </a:solidFill>
              <a:ln>
                <a:noFill/>
              </a:ln>
              <a:effectLst/>
            </c:spPr>
            <c:extLst>
              <c:ext xmlns:c16="http://schemas.microsoft.com/office/drawing/2014/chart" uri="{C3380CC4-5D6E-409C-BE32-E72D297353CC}">
                <c16:uniqueId val="{00000015-86E2-4DDD-8E07-047C24EF2AFB}"/>
              </c:ext>
            </c:extLst>
          </c:dPt>
          <c:dPt>
            <c:idx val="11"/>
            <c:invertIfNegative val="0"/>
            <c:bubble3D val="0"/>
            <c:spPr>
              <a:solidFill>
                <a:srgbClr val="00A1CD"/>
              </a:solidFill>
              <a:ln>
                <a:noFill/>
              </a:ln>
              <a:effectLst/>
            </c:spPr>
            <c:extLst>
              <c:ext xmlns:c16="http://schemas.microsoft.com/office/drawing/2014/chart" uri="{C3380CC4-5D6E-409C-BE32-E72D297353CC}">
                <c16:uniqueId val="{00000017-86E2-4DDD-8E07-047C24EF2AFB}"/>
              </c:ext>
            </c:extLst>
          </c:dPt>
          <c:dPt>
            <c:idx val="12"/>
            <c:invertIfNegative val="0"/>
            <c:bubble3D val="0"/>
            <c:spPr>
              <a:solidFill>
                <a:srgbClr val="00A1CD"/>
              </a:solidFill>
              <a:ln>
                <a:noFill/>
              </a:ln>
              <a:effectLst/>
            </c:spPr>
            <c:extLst>
              <c:ext xmlns:c16="http://schemas.microsoft.com/office/drawing/2014/chart" uri="{C3380CC4-5D6E-409C-BE32-E72D297353CC}">
                <c16:uniqueId val="{00000019-86E2-4DDD-8E07-047C24EF2AF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Verhuizingen vanuit Almelo'!$T$4:$T$16</c:f>
              <c:strCache>
                <c:ptCount val="13"/>
                <c:pt idx="0">
                  <c:v>Tubbergen</c:v>
                </c:pt>
                <c:pt idx="1">
                  <c:v>Wierden</c:v>
                </c:pt>
                <c:pt idx="2">
                  <c:v>Hellendoorn</c:v>
                </c:pt>
                <c:pt idx="3">
                  <c:v>Hof van Twente</c:v>
                </c:pt>
                <c:pt idx="4">
                  <c:v>Twenterand</c:v>
                </c:pt>
                <c:pt idx="5">
                  <c:v>Borne</c:v>
                </c:pt>
                <c:pt idx="6">
                  <c:v>Hengelo</c:v>
                </c:pt>
                <c:pt idx="7">
                  <c:v>Enschede</c:v>
                </c:pt>
                <c:pt idx="8">
                  <c:v>Groningen</c:v>
                </c:pt>
                <c:pt idx="9">
                  <c:v>Deventer</c:v>
                </c:pt>
                <c:pt idx="10">
                  <c:v>Rijssen-Holten</c:v>
                </c:pt>
                <c:pt idx="11">
                  <c:v>Amsterdam</c:v>
                </c:pt>
                <c:pt idx="12">
                  <c:v>Hardenberg</c:v>
                </c:pt>
              </c:strCache>
            </c:strRef>
          </c:cat>
          <c:val>
            <c:numRef>
              <c:f>'3. Verhuizingen vanuit Almelo'!$U$4:$U$16</c:f>
              <c:numCache>
                <c:formatCode>General</c:formatCode>
                <c:ptCount val="13"/>
                <c:pt idx="0">
                  <c:v>110</c:v>
                </c:pt>
                <c:pt idx="1">
                  <c:v>170</c:v>
                </c:pt>
                <c:pt idx="2">
                  <c:v>50</c:v>
                </c:pt>
                <c:pt idx="3">
                  <c:v>60</c:v>
                </c:pt>
                <c:pt idx="4">
                  <c:v>80</c:v>
                </c:pt>
                <c:pt idx="5">
                  <c:v>90</c:v>
                </c:pt>
                <c:pt idx="6">
                  <c:v>165</c:v>
                </c:pt>
                <c:pt idx="7">
                  <c:v>230</c:v>
                </c:pt>
                <c:pt idx="8">
                  <c:v>60</c:v>
                </c:pt>
                <c:pt idx="9">
                  <c:v>70</c:v>
                </c:pt>
                <c:pt idx="10">
                  <c:v>40</c:v>
                </c:pt>
                <c:pt idx="11">
                  <c:v>55</c:v>
                </c:pt>
                <c:pt idx="12">
                  <c:v>25</c:v>
                </c:pt>
              </c:numCache>
            </c:numRef>
          </c:val>
          <c:extLst>
            <c:ext xmlns:c16="http://schemas.microsoft.com/office/drawing/2014/chart" uri="{C3380CC4-5D6E-409C-BE32-E72D297353CC}">
              <c16:uniqueId val="{0000001C-86E2-4DDD-8E07-047C24EF2AFB}"/>
            </c:ext>
          </c:extLst>
        </c:ser>
        <c:dLbls>
          <c:showLegendKey val="0"/>
          <c:showVal val="0"/>
          <c:showCatName val="0"/>
          <c:showSerName val="0"/>
          <c:showPercent val="0"/>
          <c:showBubbleSize val="0"/>
        </c:dLbls>
        <c:gapWidth val="30"/>
        <c:axId val="507025632"/>
        <c:axId val="507022680"/>
      </c:barChart>
      <c:valAx>
        <c:axId val="507022680"/>
        <c:scaling>
          <c:orientation val="minMax"/>
        </c:scaling>
        <c:delete val="0"/>
        <c:axPos val="b"/>
        <c:majorGridlines>
          <c:spPr>
            <a:ln w="12700" cap="flat" cmpd="sng" algn="ctr">
              <a:solidFill>
                <a:schemeClr val="bg1">
                  <a:lumMod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l-NL"/>
          </a:p>
        </c:txPr>
        <c:crossAx val="507025632"/>
        <c:crosses val="max"/>
        <c:crossBetween val="between"/>
      </c:valAx>
      <c:catAx>
        <c:axId val="5070256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l-NL"/>
          </a:p>
        </c:txPr>
        <c:crossAx val="507022680"/>
        <c:crosses val="autoZero"/>
        <c:auto val="1"/>
        <c:lblAlgn val="ctr"/>
        <c:lblOffset val="100"/>
        <c:noMultiLvlLbl val="0"/>
      </c:catAx>
      <c:spPr>
        <a:noFill/>
        <a:ln>
          <a:noFill/>
        </a:ln>
        <a:effectLst/>
      </c:spPr>
    </c:plotArea>
    <c:plotVisOnly val="0"/>
    <c:dispBlanksAs val="gap"/>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'4. Sociale voorzieningen'!$U$13</c:f>
              <c:strCache>
                <c:ptCount val="1"/>
                <c:pt idx="0">
                  <c:v>Totaal</c:v>
                </c:pt>
              </c:strCache>
            </c:strRef>
          </c:tx>
          <c:spPr>
            <a:solidFill>
              <a:srgbClr val="00A1CD"/>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Sociale voorzieningen'!$T$14:$T$19</c:f>
              <c:strCache>
                <c:ptCount val="6"/>
                <c:pt idx="0">
                  <c:v>Totaal landelijk</c:v>
                </c:pt>
                <c:pt idx="1">
                  <c:v>Gemeente Almelo</c:v>
                </c:pt>
                <c:pt idx="2">
                  <c:v>Gemeente Hengelo</c:v>
                </c:pt>
                <c:pt idx="3">
                  <c:v>Gemeente Enschede</c:v>
                </c:pt>
                <c:pt idx="4">
                  <c:v>Gemeente Gouda</c:v>
                </c:pt>
                <c:pt idx="5">
                  <c:v>Gemeente Assen</c:v>
                </c:pt>
              </c:strCache>
            </c:strRef>
          </c:cat>
          <c:val>
            <c:numRef>
              <c:f>'4. Sociale voorzieningen'!$U$14:$U$19</c:f>
              <c:numCache>
                <c:formatCode>0.0%</c:formatCode>
                <c:ptCount val="6"/>
                <c:pt idx="0">
                  <c:v>0.1</c:v>
                </c:pt>
                <c:pt idx="1">
                  <c:v>0.12</c:v>
                </c:pt>
                <c:pt idx="2">
                  <c:v>0.12</c:v>
                </c:pt>
                <c:pt idx="3">
                  <c:v>0.15</c:v>
                </c:pt>
                <c:pt idx="4">
                  <c:v>0.11</c:v>
                </c:pt>
                <c:pt idx="5">
                  <c:v>0.13</c:v>
                </c:pt>
              </c:numCache>
            </c:numRef>
          </c:val>
          <c:extLst>
            <c:ext xmlns:c16="http://schemas.microsoft.com/office/drawing/2014/chart" uri="{C3380CC4-5D6E-409C-BE32-E72D297353CC}">
              <c16:uniqueId val="{00000000-5F8D-46F4-B007-2A2C68924D46}"/>
            </c:ext>
          </c:extLst>
        </c:ser>
        <c:ser>
          <c:idx val="1"/>
          <c:order val="1"/>
          <c:tx>
            <c:strRef>
              <c:f>'4. Sociale voorzieningen'!$V$13</c:f>
              <c:strCache>
                <c:ptCount val="1"/>
                <c:pt idx="0">
                  <c:v>Corporatiewoningen</c:v>
                </c:pt>
              </c:strCache>
            </c:strRef>
          </c:tx>
          <c:spPr>
            <a:solidFill>
              <a:srgbClr val="0058B8"/>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Sociale voorzieningen'!$T$14:$T$19</c:f>
              <c:strCache>
                <c:ptCount val="6"/>
                <c:pt idx="0">
                  <c:v>Totaal landelijk</c:v>
                </c:pt>
                <c:pt idx="1">
                  <c:v>Gemeente Almelo</c:v>
                </c:pt>
                <c:pt idx="2">
                  <c:v>Gemeente Hengelo</c:v>
                </c:pt>
                <c:pt idx="3">
                  <c:v>Gemeente Enschede</c:v>
                </c:pt>
                <c:pt idx="4">
                  <c:v>Gemeente Gouda</c:v>
                </c:pt>
                <c:pt idx="5">
                  <c:v>Gemeente Assen</c:v>
                </c:pt>
              </c:strCache>
            </c:strRef>
          </c:cat>
          <c:val>
            <c:numRef>
              <c:f>'4. Sociale voorzieningen'!$V$14:$V$19</c:f>
              <c:numCache>
                <c:formatCode>0.0%</c:formatCode>
                <c:ptCount val="6"/>
                <c:pt idx="0">
                  <c:v>0.24</c:v>
                </c:pt>
                <c:pt idx="1">
                  <c:v>0.28999999999999998</c:v>
                </c:pt>
                <c:pt idx="2">
                  <c:v>0.28000000000000003</c:v>
                </c:pt>
                <c:pt idx="3">
                  <c:v>0.32</c:v>
                </c:pt>
                <c:pt idx="4">
                  <c:v>0.25</c:v>
                </c:pt>
                <c:pt idx="5">
                  <c:v>0.3</c:v>
                </c:pt>
              </c:numCache>
            </c:numRef>
          </c:val>
          <c:extLst>
            <c:ext xmlns:c16="http://schemas.microsoft.com/office/drawing/2014/chart" uri="{C3380CC4-5D6E-409C-BE32-E72D297353CC}">
              <c16:uniqueId val="{00000001-5F8D-46F4-B007-2A2C68924D46}"/>
            </c:ext>
          </c:extLst>
        </c:ser>
        <c:dLbls>
          <c:showLegendKey val="0"/>
          <c:showVal val="0"/>
          <c:showCatName val="0"/>
          <c:showSerName val="0"/>
          <c:showPercent val="0"/>
          <c:showBubbleSize val="0"/>
        </c:dLbls>
        <c:gapWidth val="50"/>
        <c:overlap val="-10"/>
        <c:axId val="586789768"/>
        <c:axId val="586790096"/>
      </c:barChart>
      <c:catAx>
        <c:axId val="586789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l-NL"/>
          </a:p>
        </c:txPr>
        <c:crossAx val="586790096"/>
        <c:crosses val="autoZero"/>
        <c:auto val="1"/>
        <c:lblAlgn val="ctr"/>
        <c:lblOffset val="100"/>
        <c:noMultiLvlLbl val="0"/>
      </c:catAx>
      <c:valAx>
        <c:axId val="586790096"/>
        <c:scaling>
          <c:orientation val="minMax"/>
        </c:scaling>
        <c:delete val="0"/>
        <c:axPos val="l"/>
        <c:majorGridlines>
          <c:spPr>
            <a:ln w="12700"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l-NL"/>
          </a:p>
        </c:txPr>
        <c:crossAx val="586789768"/>
        <c:crosses val="autoZero"/>
        <c:crossBetween val="between"/>
      </c:valAx>
      <c:spPr>
        <a:noFill/>
        <a:ln>
          <a:noFill/>
        </a:ln>
        <a:effectLst/>
      </c:spPr>
    </c:plotArea>
    <c:legend>
      <c:legendPos val="b"/>
      <c:layout>
        <c:manualLayout>
          <c:xMode val="edge"/>
          <c:yMode val="edge"/>
          <c:x val="2.6264592083618803E-2"/>
          <c:y val="0.94170943657949491"/>
          <c:w val="0.23792885914481371"/>
          <c:h val="5.829056342050507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l-NL"/>
        </a:p>
      </c:txPr>
    </c:legend>
    <c:plotVisOnly val="0"/>
    <c:dispBlanksAs val="gap"/>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0</xdr:colOff>
      <xdr:row>20</xdr:row>
      <xdr:rowOff>0</xdr:rowOff>
    </xdr:from>
    <xdr:to>
      <xdr:col>7</xdr:col>
      <xdr:colOff>2505075</xdr:colOff>
      <xdr:row>34</xdr:row>
      <xdr:rowOff>0</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47625</xdr:colOff>
      <xdr:row>1</xdr:row>
      <xdr:rowOff>47625</xdr:rowOff>
    </xdr:from>
    <xdr:to>
      <xdr:col>3</xdr:col>
      <xdr:colOff>19050</xdr:colOff>
      <xdr:row>8</xdr:row>
      <xdr:rowOff>43774</xdr:rowOff>
    </xdr:to>
    <xdr:pic>
      <xdr:nvPicPr>
        <xdr:cNvPr id="3" name="Afbeelding 2"/>
        <xdr:cNvPicPr>
          <a:picLocks noChangeAspect="1"/>
        </xdr:cNvPicPr>
      </xdr:nvPicPr>
      <xdr:blipFill>
        <a:blip xmlns:r="http://schemas.openxmlformats.org/officeDocument/2006/relationships" r:embed="rId2"/>
        <a:stretch>
          <a:fillRect/>
        </a:stretch>
      </xdr:blipFill>
      <xdr:spPr>
        <a:xfrm>
          <a:off x="295275" y="238125"/>
          <a:ext cx="866775" cy="13296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19</xdr:row>
      <xdr:rowOff>190498</xdr:rowOff>
    </xdr:from>
    <xdr:to>
      <xdr:col>8</xdr:col>
      <xdr:colOff>9525</xdr:colOff>
      <xdr:row>44</xdr:row>
      <xdr:rowOff>76199</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38100</xdr:colOff>
      <xdr:row>1</xdr:row>
      <xdr:rowOff>38100</xdr:rowOff>
    </xdr:from>
    <xdr:to>
      <xdr:col>3</xdr:col>
      <xdr:colOff>18244</xdr:colOff>
      <xdr:row>8</xdr:row>
      <xdr:rowOff>47625</xdr:rowOff>
    </xdr:to>
    <xdr:pic>
      <xdr:nvPicPr>
        <xdr:cNvPr id="3" name="Afbeelding 2"/>
        <xdr:cNvPicPr>
          <a:picLocks noChangeAspect="1"/>
        </xdr:cNvPicPr>
      </xdr:nvPicPr>
      <xdr:blipFill>
        <a:blip xmlns:r="http://schemas.openxmlformats.org/officeDocument/2006/relationships" r:embed="rId2"/>
        <a:stretch>
          <a:fillRect/>
        </a:stretch>
      </xdr:blipFill>
      <xdr:spPr>
        <a:xfrm>
          <a:off x="285750" y="228600"/>
          <a:ext cx="875494" cy="1343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20</xdr:row>
      <xdr:rowOff>0</xdr:rowOff>
    </xdr:from>
    <xdr:to>
      <xdr:col>8</xdr:col>
      <xdr:colOff>0</xdr:colOff>
      <xdr:row>44</xdr:row>
      <xdr:rowOff>76201</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47625</xdr:colOff>
      <xdr:row>1</xdr:row>
      <xdr:rowOff>47626</xdr:rowOff>
    </xdr:from>
    <xdr:to>
      <xdr:col>3</xdr:col>
      <xdr:colOff>21560</xdr:colOff>
      <xdr:row>8</xdr:row>
      <xdr:rowOff>47626</xdr:rowOff>
    </xdr:to>
    <xdr:pic>
      <xdr:nvPicPr>
        <xdr:cNvPr id="3" name="Afbeelding 2"/>
        <xdr:cNvPicPr>
          <a:picLocks noChangeAspect="1"/>
        </xdr:cNvPicPr>
      </xdr:nvPicPr>
      <xdr:blipFill>
        <a:blip xmlns:r="http://schemas.openxmlformats.org/officeDocument/2006/relationships" r:embed="rId2"/>
        <a:stretch>
          <a:fillRect/>
        </a:stretch>
      </xdr:blipFill>
      <xdr:spPr>
        <a:xfrm>
          <a:off x="295275" y="238126"/>
          <a:ext cx="869285" cy="1333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20</xdr:row>
      <xdr:rowOff>0</xdr:rowOff>
    </xdr:from>
    <xdr:to>
      <xdr:col>7</xdr:col>
      <xdr:colOff>2505075</xdr:colOff>
      <xdr:row>39</xdr:row>
      <xdr:rowOff>57150</xdr:rowOff>
    </xdr:to>
    <xdr:graphicFrame macro="">
      <xdr:nvGraphicFramePr>
        <xdr:cNvPr id="6" name="Grafiek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38101</xdr:colOff>
      <xdr:row>1</xdr:row>
      <xdr:rowOff>28576</xdr:rowOff>
    </xdr:from>
    <xdr:to>
      <xdr:col>2</xdr:col>
      <xdr:colOff>235693</xdr:colOff>
      <xdr:row>7</xdr:row>
      <xdr:rowOff>123825</xdr:rowOff>
    </xdr:to>
    <xdr:pic>
      <xdr:nvPicPr>
        <xdr:cNvPr id="3" name="Afbeelding 2"/>
        <xdr:cNvPicPr>
          <a:picLocks noChangeAspect="1"/>
        </xdr:cNvPicPr>
      </xdr:nvPicPr>
      <xdr:blipFill>
        <a:blip xmlns:r="http://schemas.openxmlformats.org/officeDocument/2006/relationships" r:embed="rId2"/>
        <a:stretch>
          <a:fillRect/>
        </a:stretch>
      </xdr:blipFill>
      <xdr:spPr>
        <a:xfrm>
          <a:off x="285751" y="219076"/>
          <a:ext cx="807192" cy="1238249"/>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maatwerk/2020/20/verhuizen-en-sociale-voorzieningen-in-almelo-2016-201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8"/>
  <sheetViews>
    <sheetView tabSelected="1" workbookViewId="0"/>
  </sheetViews>
  <sheetFormatPr defaultColWidth="8.85546875" defaultRowHeight="12.75" x14ac:dyDescent="0.2"/>
  <cols>
    <col min="1" max="1" width="14" style="20" customWidth="1"/>
    <col min="2" max="11" width="9.140625" style="20" customWidth="1"/>
    <col min="12" max="256" width="8.85546875" style="20"/>
    <col min="257" max="257" width="14" style="20" customWidth="1"/>
    <col min="258" max="267" width="9.140625" style="20" customWidth="1"/>
    <col min="268" max="512" width="8.85546875" style="20"/>
    <col min="513" max="513" width="14" style="20" customWidth="1"/>
    <col min="514" max="523" width="9.140625" style="20" customWidth="1"/>
    <col min="524" max="768" width="8.85546875" style="20"/>
    <col min="769" max="769" width="14" style="20" customWidth="1"/>
    <col min="770" max="779" width="9.140625" style="20" customWidth="1"/>
    <col min="780" max="1024" width="8.85546875" style="20"/>
    <col min="1025" max="1025" width="14" style="20" customWidth="1"/>
    <col min="1026" max="1035" width="9.140625" style="20" customWidth="1"/>
    <col min="1036" max="1280" width="8.85546875" style="20"/>
    <col min="1281" max="1281" width="14" style="20" customWidth="1"/>
    <col min="1282" max="1291" width="9.140625" style="20" customWidth="1"/>
    <col min="1292" max="1536" width="8.85546875" style="20"/>
    <col min="1537" max="1537" width="14" style="20" customWidth="1"/>
    <col min="1538" max="1547" width="9.140625" style="20" customWidth="1"/>
    <col min="1548" max="1792" width="8.85546875" style="20"/>
    <col min="1793" max="1793" width="14" style="20" customWidth="1"/>
    <col min="1794" max="1803" width="9.140625" style="20" customWidth="1"/>
    <col min="1804" max="2048" width="8.85546875" style="20"/>
    <col min="2049" max="2049" width="14" style="20" customWidth="1"/>
    <col min="2050" max="2059" width="9.140625" style="20" customWidth="1"/>
    <col min="2060" max="2304" width="8.85546875" style="20"/>
    <col min="2305" max="2305" width="14" style="20" customWidth="1"/>
    <col min="2306" max="2315" width="9.140625" style="20" customWidth="1"/>
    <col min="2316" max="2560" width="8.85546875" style="20"/>
    <col min="2561" max="2561" width="14" style="20" customWidth="1"/>
    <col min="2562" max="2571" width="9.140625" style="20" customWidth="1"/>
    <col min="2572" max="2816" width="8.85546875" style="20"/>
    <col min="2817" max="2817" width="14" style="20" customWidth="1"/>
    <col min="2818" max="2827" width="9.140625" style="20" customWidth="1"/>
    <col min="2828" max="3072" width="8.85546875" style="20"/>
    <col min="3073" max="3073" width="14" style="20" customWidth="1"/>
    <col min="3074" max="3083" width="9.140625" style="20" customWidth="1"/>
    <col min="3084" max="3328" width="8.85546875" style="20"/>
    <col min="3329" max="3329" width="14" style="20" customWidth="1"/>
    <col min="3330" max="3339" width="9.140625" style="20" customWidth="1"/>
    <col min="3340" max="3584" width="8.85546875" style="20"/>
    <col min="3585" max="3585" width="14" style="20" customWidth="1"/>
    <col min="3586" max="3595" width="9.140625" style="20" customWidth="1"/>
    <col min="3596" max="3840" width="8.85546875" style="20"/>
    <col min="3841" max="3841" width="14" style="20" customWidth="1"/>
    <col min="3842" max="3851" width="9.140625" style="20" customWidth="1"/>
    <col min="3852" max="4096" width="8.85546875" style="20"/>
    <col min="4097" max="4097" width="14" style="20" customWidth="1"/>
    <col min="4098" max="4107" width="9.140625" style="20" customWidth="1"/>
    <col min="4108" max="4352" width="8.85546875" style="20"/>
    <col min="4353" max="4353" width="14" style="20" customWidth="1"/>
    <col min="4354" max="4363" width="9.140625" style="20" customWidth="1"/>
    <col min="4364" max="4608" width="8.85546875" style="20"/>
    <col min="4609" max="4609" width="14" style="20" customWidth="1"/>
    <col min="4610" max="4619" width="9.140625" style="20" customWidth="1"/>
    <col min="4620" max="4864" width="8.85546875" style="20"/>
    <col min="4865" max="4865" width="14" style="20" customWidth="1"/>
    <col min="4866" max="4875" width="9.140625" style="20" customWidth="1"/>
    <col min="4876" max="5120" width="8.85546875" style="20"/>
    <col min="5121" max="5121" width="14" style="20" customWidth="1"/>
    <col min="5122" max="5131" width="9.140625" style="20" customWidth="1"/>
    <col min="5132" max="5376" width="8.85546875" style="20"/>
    <col min="5377" max="5377" width="14" style="20" customWidth="1"/>
    <col min="5378" max="5387" width="9.140625" style="20" customWidth="1"/>
    <col min="5388" max="5632" width="8.85546875" style="20"/>
    <col min="5633" max="5633" width="14" style="20" customWidth="1"/>
    <col min="5634" max="5643" width="9.140625" style="20" customWidth="1"/>
    <col min="5644" max="5888" width="8.85546875" style="20"/>
    <col min="5889" max="5889" width="14" style="20" customWidth="1"/>
    <col min="5890" max="5899" width="9.140625" style="20" customWidth="1"/>
    <col min="5900" max="6144" width="8.85546875" style="20"/>
    <col min="6145" max="6145" width="14" style="20" customWidth="1"/>
    <col min="6146" max="6155" width="9.140625" style="20" customWidth="1"/>
    <col min="6156" max="6400" width="8.85546875" style="20"/>
    <col min="6401" max="6401" width="14" style="20" customWidth="1"/>
    <col min="6402" max="6411" width="9.140625" style="20" customWidth="1"/>
    <col min="6412" max="6656" width="8.85546875" style="20"/>
    <col min="6657" max="6657" width="14" style="20" customWidth="1"/>
    <col min="6658" max="6667" width="9.140625" style="20" customWidth="1"/>
    <col min="6668" max="6912" width="8.85546875" style="20"/>
    <col min="6913" max="6913" width="14" style="20" customWidth="1"/>
    <col min="6914" max="6923" width="9.140625" style="20" customWidth="1"/>
    <col min="6924" max="7168" width="8.85546875" style="20"/>
    <col min="7169" max="7169" width="14" style="20" customWidth="1"/>
    <col min="7170" max="7179" width="9.140625" style="20" customWidth="1"/>
    <col min="7180" max="7424" width="8.85546875" style="20"/>
    <col min="7425" max="7425" width="14" style="20" customWidth="1"/>
    <col min="7426" max="7435" width="9.140625" style="20" customWidth="1"/>
    <col min="7436" max="7680" width="8.85546875" style="20"/>
    <col min="7681" max="7681" width="14" style="20" customWidth="1"/>
    <col min="7682" max="7691" width="9.140625" style="20" customWidth="1"/>
    <col min="7692" max="7936" width="8.85546875" style="20"/>
    <col min="7937" max="7937" width="14" style="20" customWidth="1"/>
    <col min="7938" max="7947" width="9.140625" style="20" customWidth="1"/>
    <col min="7948" max="8192" width="8.85546875" style="20"/>
    <col min="8193" max="8193" width="14" style="20" customWidth="1"/>
    <col min="8194" max="8203" width="9.140625" style="20" customWidth="1"/>
    <col min="8204" max="8448" width="8.85546875" style="20"/>
    <col min="8449" max="8449" width="14" style="20" customWidth="1"/>
    <col min="8450" max="8459" width="9.140625" style="20" customWidth="1"/>
    <col min="8460" max="8704" width="8.85546875" style="20"/>
    <col min="8705" max="8705" width="14" style="20" customWidth="1"/>
    <col min="8706" max="8715" width="9.140625" style="20" customWidth="1"/>
    <col min="8716" max="8960" width="8.85546875" style="20"/>
    <col min="8961" max="8961" width="14" style="20" customWidth="1"/>
    <col min="8962" max="8971" width="9.140625" style="20" customWidth="1"/>
    <col min="8972" max="9216" width="8.85546875" style="20"/>
    <col min="9217" max="9217" width="14" style="20" customWidth="1"/>
    <col min="9218" max="9227" width="9.140625" style="20" customWidth="1"/>
    <col min="9228" max="9472" width="8.85546875" style="20"/>
    <col min="9473" max="9473" width="14" style="20" customWidth="1"/>
    <col min="9474" max="9483" width="9.140625" style="20" customWidth="1"/>
    <col min="9484" max="9728" width="8.85546875" style="20"/>
    <col min="9729" max="9729" width="14" style="20" customWidth="1"/>
    <col min="9730" max="9739" width="9.140625" style="20" customWidth="1"/>
    <col min="9740" max="9984" width="8.85546875" style="20"/>
    <col min="9985" max="9985" width="14" style="20" customWidth="1"/>
    <col min="9986" max="9995" width="9.140625" style="20" customWidth="1"/>
    <col min="9996" max="10240" width="8.85546875" style="20"/>
    <col min="10241" max="10241" width="14" style="20" customWidth="1"/>
    <col min="10242" max="10251" width="9.140625" style="20" customWidth="1"/>
    <col min="10252" max="10496" width="8.85546875" style="20"/>
    <col min="10497" max="10497" width="14" style="20" customWidth="1"/>
    <col min="10498" max="10507" width="9.140625" style="20" customWidth="1"/>
    <col min="10508" max="10752" width="8.85546875" style="20"/>
    <col min="10753" max="10753" width="14" style="20" customWidth="1"/>
    <col min="10754" max="10763" width="9.140625" style="20" customWidth="1"/>
    <col min="10764" max="11008" width="8.85546875" style="20"/>
    <col min="11009" max="11009" width="14" style="20" customWidth="1"/>
    <col min="11010" max="11019" width="9.140625" style="20" customWidth="1"/>
    <col min="11020" max="11264" width="8.85546875" style="20"/>
    <col min="11265" max="11265" width="14" style="20" customWidth="1"/>
    <col min="11266" max="11275" width="9.140625" style="20" customWidth="1"/>
    <col min="11276" max="11520" width="8.85546875" style="20"/>
    <col min="11521" max="11521" width="14" style="20" customWidth="1"/>
    <col min="11522" max="11531" width="9.140625" style="20" customWidth="1"/>
    <col min="11532" max="11776" width="8.85546875" style="20"/>
    <col min="11777" max="11777" width="14" style="20" customWidth="1"/>
    <col min="11778" max="11787" width="9.140625" style="20" customWidth="1"/>
    <col min="11788" max="12032" width="8.85546875" style="20"/>
    <col min="12033" max="12033" width="14" style="20" customWidth="1"/>
    <col min="12034" max="12043" width="9.140625" style="20" customWidth="1"/>
    <col min="12044" max="12288" width="8.85546875" style="20"/>
    <col min="12289" max="12289" width="14" style="20" customWidth="1"/>
    <col min="12290" max="12299" width="9.140625" style="20" customWidth="1"/>
    <col min="12300" max="12544" width="8.85546875" style="20"/>
    <col min="12545" max="12545" width="14" style="20" customWidth="1"/>
    <col min="12546" max="12555" width="9.140625" style="20" customWidth="1"/>
    <col min="12556" max="12800" width="8.85546875" style="20"/>
    <col min="12801" max="12801" width="14" style="20" customWidth="1"/>
    <col min="12802" max="12811" width="9.140625" style="20" customWidth="1"/>
    <col min="12812" max="13056" width="8.85546875" style="20"/>
    <col min="13057" max="13057" width="14" style="20" customWidth="1"/>
    <col min="13058" max="13067" width="9.140625" style="20" customWidth="1"/>
    <col min="13068" max="13312" width="8.85546875" style="20"/>
    <col min="13313" max="13313" width="14" style="20" customWidth="1"/>
    <col min="13314" max="13323" width="9.140625" style="20" customWidth="1"/>
    <col min="13324" max="13568" width="8.85546875" style="20"/>
    <col min="13569" max="13569" width="14" style="20" customWidth="1"/>
    <col min="13570" max="13579" width="9.140625" style="20" customWidth="1"/>
    <col min="13580" max="13824" width="8.85546875" style="20"/>
    <col min="13825" max="13825" width="14" style="20" customWidth="1"/>
    <col min="13826" max="13835" width="9.140625" style="20" customWidth="1"/>
    <col min="13836" max="14080" width="8.85546875" style="20"/>
    <col min="14081" max="14081" width="14" style="20" customWidth="1"/>
    <col min="14082" max="14091" width="9.140625" style="20" customWidth="1"/>
    <col min="14092" max="14336" width="8.85546875" style="20"/>
    <col min="14337" max="14337" width="14" style="20" customWidth="1"/>
    <col min="14338" max="14347" width="9.140625" style="20" customWidth="1"/>
    <col min="14348" max="14592" width="8.85546875" style="20"/>
    <col min="14593" max="14593" width="14" style="20" customWidth="1"/>
    <col min="14594" max="14603" width="9.140625" style="20" customWidth="1"/>
    <col min="14604" max="14848" width="8.85546875" style="20"/>
    <col min="14849" max="14849" width="14" style="20" customWidth="1"/>
    <col min="14850" max="14859" width="9.140625" style="20" customWidth="1"/>
    <col min="14860" max="15104" width="8.85546875" style="20"/>
    <col min="15105" max="15105" width="14" style="20" customWidth="1"/>
    <col min="15106" max="15115" width="9.140625" style="20" customWidth="1"/>
    <col min="15116" max="15360" width="8.85546875" style="20"/>
    <col min="15361" max="15361" width="14" style="20" customWidth="1"/>
    <col min="15362" max="15371" width="9.140625" style="20" customWidth="1"/>
    <col min="15372" max="15616" width="8.85546875" style="20"/>
    <col min="15617" max="15617" width="14" style="20" customWidth="1"/>
    <col min="15618" max="15627" width="9.140625" style="20" customWidth="1"/>
    <col min="15628" max="15872" width="8.85546875" style="20"/>
    <col min="15873" max="15873" width="14" style="20" customWidth="1"/>
    <col min="15874" max="15883" width="9.140625" style="20" customWidth="1"/>
    <col min="15884" max="16128" width="8.85546875" style="20"/>
    <col min="16129" max="16129" width="14" style="20" customWidth="1"/>
    <col min="16130" max="16139" width="9.140625" style="20" customWidth="1"/>
    <col min="16140" max="16384" width="8.85546875" style="20"/>
  </cols>
  <sheetData>
    <row r="1" spans="1:14" ht="15.75" x14ac:dyDescent="0.25">
      <c r="A1" s="109"/>
    </row>
    <row r="3" spans="1:14" ht="15.75" x14ac:dyDescent="0.25">
      <c r="A3" s="19" t="s">
        <v>269</v>
      </c>
    </row>
    <row r="4" spans="1:14" ht="15" x14ac:dyDescent="0.2">
      <c r="A4" s="28" t="s">
        <v>227</v>
      </c>
    </row>
    <row r="6" spans="1:14" x14ac:dyDescent="0.2">
      <c r="A6" s="21"/>
      <c r="B6" s="21"/>
      <c r="C6" s="21"/>
      <c r="D6" s="21"/>
      <c r="E6" s="21"/>
      <c r="F6" s="21"/>
      <c r="G6" s="21"/>
      <c r="H6" s="21"/>
      <c r="I6" s="21"/>
      <c r="J6" s="21"/>
      <c r="K6" s="21"/>
      <c r="L6" s="21"/>
      <c r="M6" s="21"/>
    </row>
    <row r="7" spans="1:14" x14ac:dyDescent="0.2">
      <c r="A7" s="22" t="s">
        <v>133</v>
      </c>
      <c r="B7" s="21"/>
      <c r="C7" s="21"/>
      <c r="D7" s="21"/>
      <c r="E7" s="21"/>
      <c r="F7" s="21"/>
      <c r="G7" s="21"/>
      <c r="H7" s="21"/>
      <c r="I7" s="21"/>
      <c r="J7" s="21"/>
      <c r="K7" s="21"/>
      <c r="L7" s="21"/>
      <c r="M7" s="21"/>
    </row>
    <row r="12" spans="1:14" x14ac:dyDescent="0.2">
      <c r="A12" s="23"/>
      <c r="B12" s="23"/>
      <c r="C12" s="23"/>
      <c r="D12" s="23"/>
      <c r="E12" s="23"/>
      <c r="F12" s="23"/>
      <c r="G12" s="23"/>
      <c r="H12" s="23"/>
      <c r="I12" s="23"/>
      <c r="J12" s="23"/>
      <c r="K12" s="23"/>
      <c r="L12" s="23"/>
      <c r="M12" s="23"/>
      <c r="N12" s="24"/>
    </row>
    <row r="13" spans="1:14" x14ac:dyDescent="0.2">
      <c r="A13" s="23"/>
      <c r="B13" s="23"/>
      <c r="C13" s="23"/>
      <c r="D13" s="23"/>
      <c r="E13" s="23"/>
      <c r="F13" s="23"/>
      <c r="G13" s="23"/>
      <c r="H13" s="23"/>
      <c r="I13" s="23"/>
      <c r="J13" s="23"/>
      <c r="K13" s="23"/>
      <c r="L13" s="23"/>
      <c r="M13" s="23"/>
      <c r="N13" s="24"/>
    </row>
    <row r="14" spans="1:14" x14ac:dyDescent="0.2">
      <c r="A14" s="23"/>
      <c r="B14" s="23"/>
      <c r="C14" s="23"/>
      <c r="D14" s="23"/>
      <c r="E14" s="23"/>
      <c r="F14" s="23"/>
      <c r="G14" s="23"/>
      <c r="H14" s="23"/>
      <c r="I14" s="23"/>
      <c r="J14" s="23"/>
      <c r="K14" s="23"/>
      <c r="L14" s="23"/>
      <c r="M14" s="23"/>
      <c r="N14" s="24"/>
    </row>
    <row r="15" spans="1:14" x14ac:dyDescent="0.2">
      <c r="A15" s="23"/>
      <c r="B15" s="23"/>
      <c r="C15" s="23"/>
      <c r="D15" s="23"/>
      <c r="E15" s="23"/>
      <c r="F15" s="23"/>
      <c r="G15" s="23"/>
      <c r="H15" s="23"/>
      <c r="I15" s="23"/>
      <c r="J15" s="23"/>
      <c r="K15" s="23"/>
      <c r="L15" s="23"/>
      <c r="M15" s="23"/>
      <c r="N15" s="24"/>
    </row>
    <row r="16" spans="1:14" x14ac:dyDescent="0.2">
      <c r="A16" s="23"/>
      <c r="B16" s="23"/>
      <c r="C16" s="23"/>
      <c r="D16" s="23"/>
      <c r="E16" s="23"/>
      <c r="F16" s="23"/>
      <c r="G16" s="23"/>
      <c r="H16" s="23"/>
      <c r="I16" s="23"/>
      <c r="J16" s="23"/>
      <c r="K16" s="23"/>
      <c r="L16" s="23"/>
      <c r="M16" s="23"/>
      <c r="N16" s="24"/>
    </row>
    <row r="17" spans="1:14" x14ac:dyDescent="0.2">
      <c r="A17" s="23"/>
      <c r="B17" s="23"/>
      <c r="C17" s="23"/>
      <c r="D17" s="23"/>
      <c r="E17" s="23"/>
      <c r="F17" s="23"/>
      <c r="G17" s="23"/>
      <c r="H17" s="23"/>
      <c r="I17" s="23"/>
      <c r="J17" s="23"/>
      <c r="K17" s="23"/>
      <c r="L17" s="23"/>
      <c r="M17" s="23"/>
      <c r="N17" s="24"/>
    </row>
    <row r="18" spans="1:14" x14ac:dyDescent="0.2">
      <c r="A18" s="25"/>
      <c r="B18" s="23"/>
      <c r="C18" s="23"/>
      <c r="D18" s="23"/>
      <c r="E18" s="23"/>
      <c r="F18" s="23"/>
      <c r="G18" s="23"/>
      <c r="H18" s="23"/>
      <c r="I18" s="23"/>
      <c r="J18" s="23"/>
      <c r="K18" s="23"/>
      <c r="L18" s="23"/>
      <c r="M18" s="23"/>
    </row>
    <row r="19" spans="1:14" x14ac:dyDescent="0.2">
      <c r="A19" s="23"/>
      <c r="B19" s="25"/>
      <c r="C19" s="25"/>
      <c r="D19" s="25"/>
      <c r="E19" s="25"/>
      <c r="F19" s="25"/>
      <c r="G19" s="25"/>
      <c r="H19" s="25"/>
      <c r="I19" s="25"/>
      <c r="J19" s="25"/>
      <c r="K19" s="25"/>
      <c r="L19" s="25"/>
      <c r="M19" s="25"/>
    </row>
    <row r="24" spans="1:14" x14ac:dyDescent="0.2">
      <c r="A24" s="25"/>
    </row>
    <row r="33" spans="1:256" ht="15" x14ac:dyDescent="0.2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c r="HO33" s="26"/>
      <c r="HP33" s="26"/>
      <c r="HQ33" s="26"/>
      <c r="HR33" s="26"/>
      <c r="HS33" s="26"/>
      <c r="HT33" s="26"/>
      <c r="HU33" s="26"/>
      <c r="HV33" s="26"/>
      <c r="HW33" s="26"/>
      <c r="HX33" s="26"/>
      <c r="HY33" s="26"/>
      <c r="HZ33" s="26"/>
      <c r="IA33" s="26"/>
      <c r="IB33" s="26"/>
      <c r="IC33" s="26"/>
      <c r="ID33" s="26"/>
      <c r="IE33" s="26"/>
      <c r="IF33" s="26"/>
      <c r="IG33" s="26"/>
      <c r="IH33" s="26"/>
      <c r="II33" s="26"/>
      <c r="IJ33" s="26"/>
      <c r="IK33" s="26"/>
      <c r="IL33" s="26"/>
      <c r="IM33" s="26"/>
      <c r="IN33" s="26"/>
      <c r="IO33" s="26"/>
      <c r="IP33" s="26"/>
      <c r="IQ33" s="26"/>
      <c r="IR33" s="26"/>
      <c r="IS33" s="26"/>
      <c r="IT33" s="26"/>
      <c r="IU33" s="26"/>
      <c r="IV33" s="26"/>
    </row>
    <row r="34" spans="1:256" ht="15" x14ac:dyDescent="0.25">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c r="IB34" s="26"/>
      <c r="IC34" s="26"/>
      <c r="ID34" s="26"/>
      <c r="IE34" s="26"/>
      <c r="IF34" s="26"/>
      <c r="IG34" s="26"/>
      <c r="IH34" s="26"/>
      <c r="II34" s="26"/>
      <c r="IJ34" s="26"/>
      <c r="IK34" s="26"/>
      <c r="IL34" s="26"/>
      <c r="IM34" s="26"/>
      <c r="IN34" s="26"/>
      <c r="IO34" s="26"/>
      <c r="IP34" s="26"/>
      <c r="IQ34" s="26"/>
      <c r="IR34" s="26"/>
      <c r="IS34" s="26"/>
      <c r="IT34" s="26"/>
      <c r="IU34" s="26"/>
      <c r="IV34" s="26"/>
    </row>
    <row r="35" spans="1:256" ht="15" x14ac:dyDescent="0.25">
      <c r="A35" s="20" t="s">
        <v>134</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c r="IT35" s="26"/>
      <c r="IU35" s="26"/>
      <c r="IV35" s="26"/>
    </row>
    <row r="36" spans="1:256" ht="15" x14ac:dyDescent="0.25">
      <c r="A36" s="27">
        <v>43963</v>
      </c>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row>
    <row r="37" spans="1:256" ht="15" x14ac:dyDescent="0.2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row>
    <row r="38" spans="1:256" ht="15" x14ac:dyDescent="0.25">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c r="GH38" s="26"/>
      <c r="GI38" s="26"/>
      <c r="GJ38" s="26"/>
      <c r="GK38" s="26"/>
      <c r="GL38" s="26"/>
      <c r="GM38" s="26"/>
      <c r="GN38" s="26"/>
      <c r="GO38" s="26"/>
      <c r="GP38" s="26"/>
      <c r="GQ38" s="26"/>
      <c r="GR38" s="26"/>
      <c r="GS38" s="26"/>
      <c r="GT38" s="26"/>
      <c r="GU38" s="26"/>
      <c r="GV38" s="26"/>
      <c r="GW38" s="26"/>
      <c r="GX38" s="26"/>
      <c r="GY38" s="26"/>
      <c r="GZ38" s="26"/>
      <c r="HA38" s="26"/>
      <c r="HB38" s="26"/>
      <c r="HC38" s="26"/>
      <c r="HD38" s="26"/>
      <c r="HE38" s="26"/>
      <c r="HF38" s="26"/>
      <c r="HG38" s="26"/>
      <c r="HH38" s="26"/>
      <c r="HI38" s="26"/>
      <c r="HJ38" s="26"/>
      <c r="HK38" s="26"/>
      <c r="HL38" s="26"/>
      <c r="HM38" s="26"/>
      <c r="HN38" s="26"/>
      <c r="HO38" s="26"/>
      <c r="HP38" s="26"/>
      <c r="HQ38" s="26"/>
      <c r="HR38" s="26"/>
      <c r="HS38" s="26"/>
      <c r="HT38" s="26"/>
      <c r="HU38" s="26"/>
      <c r="HV38" s="26"/>
      <c r="HW38" s="26"/>
      <c r="HX38" s="26"/>
      <c r="HY38" s="26"/>
      <c r="HZ38" s="26"/>
      <c r="IA38" s="26"/>
      <c r="IB38" s="26"/>
      <c r="IC38" s="26"/>
      <c r="ID38" s="26"/>
      <c r="IE38" s="26"/>
      <c r="IF38" s="26"/>
      <c r="IG38" s="26"/>
      <c r="IH38" s="26"/>
      <c r="II38" s="26"/>
      <c r="IJ38" s="26"/>
      <c r="IK38" s="26"/>
      <c r="IL38" s="26"/>
      <c r="IM38" s="26"/>
      <c r="IN38" s="26"/>
      <c r="IO38" s="26"/>
      <c r="IP38" s="26"/>
      <c r="IQ38" s="26"/>
      <c r="IR38" s="26"/>
      <c r="IS38" s="26"/>
      <c r="IT38" s="26"/>
      <c r="IU38" s="26"/>
      <c r="IV38" s="26"/>
    </row>
  </sheetData>
  <sheetProtection algorithmName="SHA-512" hashValue="sOVqtnDO/s8k8acAtHuMaAekz7eGV1RSqyWlAIIKTwy2z2NOP5jGzjln/pboIPQ3IXn36txq0+dwZPh0qol0EQ==" saltValue="Q75sjOXpINLjxDEsiwdi9w=="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9"/>
  <sheetViews>
    <sheetView workbookViewId="0">
      <selection activeCell="A52" sqref="A52"/>
    </sheetView>
  </sheetViews>
  <sheetFormatPr defaultRowHeight="15" x14ac:dyDescent="0.25"/>
  <cols>
    <col min="1" max="1" width="98.5703125" bestFit="1" customWidth="1"/>
  </cols>
  <sheetData>
    <row r="1" spans="1:5" x14ac:dyDescent="0.25">
      <c r="A1" t="s">
        <v>0</v>
      </c>
      <c r="B1" t="s">
        <v>1</v>
      </c>
      <c r="C1" t="s">
        <v>2</v>
      </c>
      <c r="D1" t="s">
        <v>3</v>
      </c>
      <c r="E1" t="s">
        <v>8</v>
      </c>
    </row>
    <row r="2" spans="1:5" x14ac:dyDescent="0.25">
      <c r="A2" t="str">
        <f>(B2&amp;C2&amp;D2)</f>
        <v>2016Totaal aantal personenTotaal</v>
      </c>
      <c r="B2" s="1" t="s">
        <v>9</v>
      </c>
      <c r="C2" t="s">
        <v>10</v>
      </c>
      <c r="D2" t="s">
        <v>11</v>
      </c>
      <c r="E2">
        <v>2445</v>
      </c>
    </row>
    <row r="3" spans="1:5" x14ac:dyDescent="0.25">
      <c r="A3" t="str">
        <f t="shared" ref="A3:A66" si="0">(B3&amp;C3&amp;D3)</f>
        <v>2016Totaal aantal personenEenpersoonshuishouden</v>
      </c>
      <c r="B3" s="1" t="s">
        <v>9</v>
      </c>
      <c r="C3" t="s">
        <v>10</v>
      </c>
      <c r="D3" t="s">
        <v>12</v>
      </c>
      <c r="E3">
        <v>585</v>
      </c>
    </row>
    <row r="4" spans="1:5" x14ac:dyDescent="0.25">
      <c r="A4" t="str">
        <f t="shared" si="0"/>
        <v>2016Totaal aantal personenPaar zonder kinderen</v>
      </c>
      <c r="B4" s="1" t="s">
        <v>9</v>
      </c>
      <c r="C4" t="s">
        <v>10</v>
      </c>
      <c r="D4" t="s">
        <v>13</v>
      </c>
      <c r="E4">
        <v>620</v>
      </c>
    </row>
    <row r="5" spans="1:5" x14ac:dyDescent="0.25">
      <c r="A5" t="str">
        <f t="shared" si="0"/>
        <v>2016Totaal aantal personenPaar met kinderen</v>
      </c>
      <c r="B5" s="1" t="s">
        <v>9</v>
      </c>
      <c r="C5" t="s">
        <v>10</v>
      </c>
      <c r="D5" t="s">
        <v>14</v>
      </c>
      <c r="E5">
        <v>620</v>
      </c>
    </row>
    <row r="6" spans="1:5" x14ac:dyDescent="0.25">
      <c r="A6" t="str">
        <f t="shared" si="0"/>
        <v>2016Totaal aantal personenPaar met alleen kinderen &lt;18 jaar</v>
      </c>
      <c r="B6" s="1" t="s">
        <v>9</v>
      </c>
      <c r="C6" t="s">
        <v>10</v>
      </c>
      <c r="D6" t="s">
        <v>15</v>
      </c>
      <c r="E6">
        <v>220</v>
      </c>
    </row>
    <row r="7" spans="1:5" x14ac:dyDescent="0.25">
      <c r="A7" t="str">
        <f t="shared" si="0"/>
        <v>2016Totaal aantal personenPaar met minstens 1 kind &gt;= 18 jaar</v>
      </c>
      <c r="B7" s="1" t="s">
        <v>9</v>
      </c>
      <c r="C7" t="s">
        <v>10</v>
      </c>
      <c r="D7" t="s">
        <v>16</v>
      </c>
      <c r="E7">
        <v>400</v>
      </c>
    </row>
    <row r="8" spans="1:5" x14ac:dyDescent="0.25">
      <c r="A8" t="str">
        <f t="shared" si="0"/>
        <v>2016Totaal aantal personenEenoudergezin</v>
      </c>
      <c r="B8" s="1" t="s">
        <v>9</v>
      </c>
      <c r="C8" t="s">
        <v>10</v>
      </c>
      <c r="D8" t="s">
        <v>17</v>
      </c>
      <c r="E8">
        <v>230</v>
      </c>
    </row>
    <row r="9" spans="1:5" x14ac:dyDescent="0.25">
      <c r="A9" t="str">
        <f t="shared" si="0"/>
        <v>2016Totaal aantal personenEenoudergezin met alleen kinderen &lt; 18 jaar</v>
      </c>
      <c r="B9" s="1" t="s">
        <v>9</v>
      </c>
      <c r="C9" t="s">
        <v>10</v>
      </c>
      <c r="D9" t="s">
        <v>18</v>
      </c>
      <c r="E9">
        <v>80</v>
      </c>
    </row>
    <row r="10" spans="1:5" x14ac:dyDescent="0.25">
      <c r="A10" t="str">
        <f t="shared" si="0"/>
        <v>2016Totaal aantal personenEenoudergezin met minstens 1 kind &gt;= 18 jaar</v>
      </c>
      <c r="B10" s="1" t="s">
        <v>9</v>
      </c>
      <c r="C10" t="s">
        <v>10</v>
      </c>
      <c r="D10" t="s">
        <v>19</v>
      </c>
      <c r="E10">
        <v>150</v>
      </c>
    </row>
    <row r="11" spans="1:5" x14ac:dyDescent="0.25">
      <c r="A11" t="str">
        <f t="shared" si="0"/>
        <v>2016Totaal aantal personenOverig huishouden inclusief institutionele huishoudens</v>
      </c>
      <c r="B11" s="1" t="s">
        <v>9</v>
      </c>
      <c r="C11" t="s">
        <v>10</v>
      </c>
      <c r="D11" t="s">
        <v>20</v>
      </c>
      <c r="E11">
        <v>390</v>
      </c>
    </row>
    <row r="12" spans="1:5" x14ac:dyDescent="0.25">
      <c r="A12" t="str">
        <f t="shared" si="0"/>
        <v>2016Totaal aantal personenPersonen met een Nederlandse achtergrond</v>
      </c>
      <c r="B12" s="1" t="s">
        <v>9</v>
      </c>
      <c r="C12" t="s">
        <v>10</v>
      </c>
      <c r="D12" t="s">
        <v>21</v>
      </c>
      <c r="E12">
        <v>1475</v>
      </c>
    </row>
    <row r="13" spans="1:5" x14ac:dyDescent="0.25">
      <c r="A13" t="str">
        <f t="shared" si="0"/>
        <v>2016Totaal aantal personenPersonen met een Westerse migratieachtergrond</v>
      </c>
      <c r="B13" s="1" t="s">
        <v>9</v>
      </c>
      <c r="C13" t="s">
        <v>10</v>
      </c>
      <c r="D13" t="s">
        <v>22</v>
      </c>
      <c r="E13">
        <v>350</v>
      </c>
    </row>
    <row r="14" spans="1:5" x14ac:dyDescent="0.25">
      <c r="A14" t="str">
        <f t="shared" si="0"/>
        <v>2016Totaal aantal personenPersonen met een niet-Westerse migratieachtergrond</v>
      </c>
      <c r="B14" s="1" t="s">
        <v>9</v>
      </c>
      <c r="C14" t="s">
        <v>10</v>
      </c>
      <c r="D14" t="s">
        <v>23</v>
      </c>
      <c r="E14">
        <v>620</v>
      </c>
    </row>
    <row r="15" spans="1:5" x14ac:dyDescent="0.25">
      <c r="A15" t="str">
        <f t="shared" si="0"/>
        <v>2016Totaal aantal personenminder dan 10.000 euro</v>
      </c>
      <c r="B15" s="1" t="s">
        <v>9</v>
      </c>
      <c r="C15" t="s">
        <v>10</v>
      </c>
      <c r="D15" t="s">
        <v>43</v>
      </c>
      <c r="E15">
        <v>200</v>
      </c>
    </row>
    <row r="16" spans="1:5" x14ac:dyDescent="0.25">
      <c r="A16" t="str">
        <f t="shared" si="0"/>
        <v>2016Totaal aantal personen10.000 euro tot 20.000 euro</v>
      </c>
      <c r="B16" s="1" t="s">
        <v>9</v>
      </c>
      <c r="C16" t="s">
        <v>10</v>
      </c>
      <c r="D16" t="s">
        <v>44</v>
      </c>
      <c r="E16">
        <v>300</v>
      </c>
    </row>
    <row r="17" spans="1:5" x14ac:dyDescent="0.25">
      <c r="A17" t="str">
        <f t="shared" si="0"/>
        <v>2016Totaal aantal personen20.000 euro tot 30.000 euro</v>
      </c>
      <c r="B17" s="1" t="s">
        <v>9</v>
      </c>
      <c r="C17" t="s">
        <v>10</v>
      </c>
      <c r="D17" t="s">
        <v>45</v>
      </c>
      <c r="E17">
        <v>400</v>
      </c>
    </row>
    <row r="18" spans="1:5" x14ac:dyDescent="0.25">
      <c r="A18" t="str">
        <f t="shared" si="0"/>
        <v>2016Totaal aantal personen30.000 euro tot 40.000 euro</v>
      </c>
      <c r="B18" s="1" t="s">
        <v>9</v>
      </c>
      <c r="C18" t="s">
        <v>10</v>
      </c>
      <c r="D18" t="s">
        <v>46</v>
      </c>
      <c r="E18">
        <v>300</v>
      </c>
    </row>
    <row r="19" spans="1:5" x14ac:dyDescent="0.25">
      <c r="A19" t="str">
        <f t="shared" si="0"/>
        <v>2016Totaal aantal personen40.000 euro tot 50.000 euro</v>
      </c>
      <c r="B19" s="1" t="s">
        <v>9</v>
      </c>
      <c r="C19" t="s">
        <v>10</v>
      </c>
      <c r="D19" t="s">
        <v>47</v>
      </c>
      <c r="E19">
        <v>200</v>
      </c>
    </row>
    <row r="20" spans="1:5" x14ac:dyDescent="0.25">
      <c r="A20" t="str">
        <f t="shared" si="0"/>
        <v>2016Totaal aantal personen50.000 euro tot 100.000 euro</v>
      </c>
      <c r="B20" s="1" t="s">
        <v>9</v>
      </c>
      <c r="C20" t="s">
        <v>10</v>
      </c>
      <c r="D20" t="s">
        <v>48</v>
      </c>
      <c r="E20">
        <v>400</v>
      </c>
    </row>
    <row r="21" spans="1:5" x14ac:dyDescent="0.25">
      <c r="A21" t="str">
        <f t="shared" si="0"/>
        <v>2016Totaal aantal personenmeer dan 100.000 euro</v>
      </c>
      <c r="B21" s="1" t="s">
        <v>9</v>
      </c>
      <c r="C21" t="s">
        <v>10</v>
      </c>
      <c r="D21" t="s">
        <v>49</v>
      </c>
      <c r="E21">
        <v>100</v>
      </c>
    </row>
    <row r="22" spans="1:5" x14ac:dyDescent="0.25">
      <c r="A22" t="str">
        <f t="shared" si="0"/>
        <v>2016Totaal aantal personenBesteedbaar inkomen onbekend</v>
      </c>
      <c r="B22" s="1" t="s">
        <v>9</v>
      </c>
      <c r="C22" t="s">
        <v>10</v>
      </c>
      <c r="D22" t="s">
        <v>24</v>
      </c>
      <c r="E22">
        <v>400</v>
      </c>
    </row>
    <row r="23" spans="1:5" x14ac:dyDescent="0.25">
      <c r="A23" t="str">
        <f t="shared" si="0"/>
        <v>2016Totaal aantal personenBesteedbaar inkomen niet van toepassing</v>
      </c>
      <c r="B23" s="1" t="s">
        <v>9</v>
      </c>
      <c r="C23" t="s">
        <v>10</v>
      </c>
      <c r="D23" t="s">
        <v>25</v>
      </c>
      <c r="E23">
        <v>300</v>
      </c>
    </row>
    <row r="24" spans="1:5" x14ac:dyDescent="0.25">
      <c r="A24" t="str">
        <f t="shared" si="0"/>
        <v>2016Totaal aantal personenTubbergen</v>
      </c>
      <c r="B24" s="1" t="s">
        <v>9</v>
      </c>
      <c r="C24" t="s">
        <v>10</v>
      </c>
      <c r="D24" t="s">
        <v>117</v>
      </c>
      <c r="E24">
        <v>100</v>
      </c>
    </row>
    <row r="25" spans="1:5" x14ac:dyDescent="0.25">
      <c r="A25" t="str">
        <f t="shared" si="0"/>
        <v>2016Totaal aantal personenWierden</v>
      </c>
      <c r="B25" s="1" t="s">
        <v>9</v>
      </c>
      <c r="C25" t="s">
        <v>10</v>
      </c>
      <c r="D25" t="s">
        <v>118</v>
      </c>
      <c r="E25">
        <v>115</v>
      </c>
    </row>
    <row r="26" spans="1:5" x14ac:dyDescent="0.25">
      <c r="A26" t="str">
        <f t="shared" si="0"/>
        <v>2016Totaal aantal personenHellendoorn</v>
      </c>
      <c r="B26" s="1" t="s">
        <v>9</v>
      </c>
      <c r="C26" t="s">
        <v>10</v>
      </c>
      <c r="D26" t="s">
        <v>119</v>
      </c>
      <c r="E26">
        <v>75</v>
      </c>
    </row>
    <row r="27" spans="1:5" x14ac:dyDescent="0.25">
      <c r="A27" t="str">
        <f t="shared" si="0"/>
        <v>2016Totaal aantal personenHof van Twente</v>
      </c>
      <c r="B27" s="1" t="s">
        <v>9</v>
      </c>
      <c r="C27" t="s">
        <v>10</v>
      </c>
      <c r="D27" t="s">
        <v>120</v>
      </c>
      <c r="E27">
        <v>50</v>
      </c>
    </row>
    <row r="28" spans="1:5" x14ac:dyDescent="0.25">
      <c r="A28" t="str">
        <f t="shared" si="0"/>
        <v>2016Totaal aantal personenTwenterand</v>
      </c>
      <c r="B28" s="1" t="s">
        <v>9</v>
      </c>
      <c r="C28" t="s">
        <v>10</v>
      </c>
      <c r="D28" t="s">
        <v>121</v>
      </c>
      <c r="E28">
        <v>130</v>
      </c>
    </row>
    <row r="29" spans="1:5" x14ac:dyDescent="0.25">
      <c r="A29" t="str">
        <f t="shared" si="0"/>
        <v>2016Totaal aantal personenBorne</v>
      </c>
      <c r="B29" s="1" t="s">
        <v>9</v>
      </c>
      <c r="C29" t="s">
        <v>10</v>
      </c>
      <c r="D29" t="s">
        <v>122</v>
      </c>
      <c r="E29">
        <v>70</v>
      </c>
    </row>
    <row r="30" spans="1:5" x14ac:dyDescent="0.25">
      <c r="A30" t="str">
        <f t="shared" si="0"/>
        <v>2016Totaal aantal personenHengelo</v>
      </c>
      <c r="B30" s="1" t="s">
        <v>9</v>
      </c>
      <c r="C30" t="s">
        <v>10</v>
      </c>
      <c r="D30" t="s">
        <v>123</v>
      </c>
      <c r="E30">
        <v>155</v>
      </c>
    </row>
    <row r="31" spans="1:5" x14ac:dyDescent="0.25">
      <c r="A31" t="str">
        <f t="shared" si="0"/>
        <v>2016Totaal aantal personenEnschede</v>
      </c>
      <c r="B31" s="1" t="s">
        <v>9</v>
      </c>
      <c r="C31" t="s">
        <v>10</v>
      </c>
      <c r="D31" t="s">
        <v>124</v>
      </c>
      <c r="E31">
        <v>220</v>
      </c>
    </row>
    <row r="32" spans="1:5" x14ac:dyDescent="0.25">
      <c r="A32" t="str">
        <f t="shared" si="0"/>
        <v>2016Totaal aantal personenGroningen</v>
      </c>
      <c r="B32" s="1" t="s">
        <v>9</v>
      </c>
      <c r="C32" t="s">
        <v>10</v>
      </c>
      <c r="D32" t="s">
        <v>125</v>
      </c>
      <c r="E32">
        <v>75</v>
      </c>
    </row>
    <row r="33" spans="1:5" x14ac:dyDescent="0.25">
      <c r="A33" t="str">
        <f t="shared" si="0"/>
        <v>2016Totaal aantal personenDeventer</v>
      </c>
      <c r="B33" s="1" t="s">
        <v>9</v>
      </c>
      <c r="C33" t="s">
        <v>10</v>
      </c>
      <c r="D33" t="s">
        <v>126</v>
      </c>
      <c r="E33">
        <v>40</v>
      </c>
    </row>
    <row r="34" spans="1:5" x14ac:dyDescent="0.25">
      <c r="A34" t="str">
        <f t="shared" si="0"/>
        <v>2016Totaal aantal personenRijssen-Holten</v>
      </c>
      <c r="B34" s="1" t="s">
        <v>9</v>
      </c>
      <c r="C34" t="s">
        <v>10</v>
      </c>
      <c r="D34" t="s">
        <v>127</v>
      </c>
      <c r="E34">
        <v>50</v>
      </c>
    </row>
    <row r="35" spans="1:5" x14ac:dyDescent="0.25">
      <c r="A35" t="str">
        <f t="shared" si="0"/>
        <v>2016Totaal aantal personenAmsterdam</v>
      </c>
      <c r="B35" s="1" t="s">
        <v>9</v>
      </c>
      <c r="C35" t="s">
        <v>10</v>
      </c>
      <c r="D35" t="s">
        <v>128</v>
      </c>
      <c r="E35">
        <v>35</v>
      </c>
    </row>
    <row r="36" spans="1:5" x14ac:dyDescent="0.25">
      <c r="A36" t="str">
        <f t="shared" si="0"/>
        <v>2016Totaal aantal personenHardenberg</v>
      </c>
      <c r="B36" s="1" t="s">
        <v>9</v>
      </c>
      <c r="C36" t="s">
        <v>10</v>
      </c>
      <c r="D36" t="s">
        <v>129</v>
      </c>
      <c r="E36">
        <v>40</v>
      </c>
    </row>
    <row r="37" spans="1:5" x14ac:dyDescent="0.25">
      <c r="A37" t="str">
        <f t="shared" si="0"/>
        <v>2016Vestigend in koopwoningTotaal</v>
      </c>
      <c r="B37" s="1" t="s">
        <v>9</v>
      </c>
      <c r="C37" t="s">
        <v>26</v>
      </c>
      <c r="D37" t="s">
        <v>11</v>
      </c>
      <c r="E37">
        <v>805</v>
      </c>
    </row>
    <row r="38" spans="1:5" x14ac:dyDescent="0.25">
      <c r="A38" t="str">
        <f t="shared" si="0"/>
        <v>2016Vestigend in koopwoningEenpersoonshuishouden</v>
      </c>
      <c r="B38" s="1" t="s">
        <v>9</v>
      </c>
      <c r="C38" t="s">
        <v>26</v>
      </c>
      <c r="D38" t="s">
        <v>12</v>
      </c>
      <c r="E38">
        <v>105</v>
      </c>
    </row>
    <row r="39" spans="1:5" x14ac:dyDescent="0.25">
      <c r="A39" t="str">
        <f t="shared" si="0"/>
        <v>2016Vestigend in koopwoningPaar zonder kinderen</v>
      </c>
      <c r="B39" s="1" t="s">
        <v>9</v>
      </c>
      <c r="C39" t="s">
        <v>26</v>
      </c>
      <c r="D39" t="s">
        <v>13</v>
      </c>
      <c r="E39">
        <v>270</v>
      </c>
    </row>
    <row r="40" spans="1:5" x14ac:dyDescent="0.25">
      <c r="A40" t="str">
        <f t="shared" si="0"/>
        <v>2016Vestigend in koopwoningPaar met kinderen</v>
      </c>
      <c r="B40" s="1" t="s">
        <v>9</v>
      </c>
      <c r="C40" t="s">
        <v>26</v>
      </c>
      <c r="D40" t="s">
        <v>14</v>
      </c>
      <c r="E40">
        <v>320</v>
      </c>
    </row>
    <row r="41" spans="1:5" x14ac:dyDescent="0.25">
      <c r="A41" t="str">
        <f t="shared" si="0"/>
        <v>2016Vestigend in koopwoningPaar met alleen kinderen &lt;18 jaar</v>
      </c>
      <c r="B41" s="1" t="s">
        <v>9</v>
      </c>
      <c r="C41" t="s">
        <v>26</v>
      </c>
      <c r="D41" t="s">
        <v>15</v>
      </c>
      <c r="E41">
        <v>100</v>
      </c>
    </row>
    <row r="42" spans="1:5" x14ac:dyDescent="0.25">
      <c r="A42" t="str">
        <f t="shared" si="0"/>
        <v>2016Vestigend in koopwoningPaar met minstens 1 kind &gt;= 18 jaar</v>
      </c>
      <c r="B42" s="1" t="s">
        <v>9</v>
      </c>
      <c r="C42" t="s">
        <v>26</v>
      </c>
      <c r="D42" t="s">
        <v>16</v>
      </c>
      <c r="E42">
        <v>220</v>
      </c>
    </row>
    <row r="43" spans="1:5" x14ac:dyDescent="0.25">
      <c r="A43" t="str">
        <f t="shared" si="0"/>
        <v>2016Vestigend in koopwoningEenoudergezin</v>
      </c>
      <c r="B43" s="1" t="s">
        <v>9</v>
      </c>
      <c r="C43" t="s">
        <v>26</v>
      </c>
      <c r="D43" t="s">
        <v>17</v>
      </c>
      <c r="E43">
        <v>90</v>
      </c>
    </row>
    <row r="44" spans="1:5" x14ac:dyDescent="0.25">
      <c r="A44" t="str">
        <f t="shared" si="0"/>
        <v>2016Vestigend in koopwoningEenoudergezin met alleen kinderen &lt; 18 jaar</v>
      </c>
      <c r="B44" s="1" t="s">
        <v>9</v>
      </c>
      <c r="C44" t="s">
        <v>26</v>
      </c>
      <c r="D44" t="s">
        <v>18</v>
      </c>
      <c r="E44">
        <v>35</v>
      </c>
    </row>
    <row r="45" spans="1:5" x14ac:dyDescent="0.25">
      <c r="A45" t="str">
        <f t="shared" si="0"/>
        <v>2016Vestigend in koopwoningEenoudergezin met minstens 1 kind &gt;= 18 jaar</v>
      </c>
      <c r="B45" s="1" t="s">
        <v>9</v>
      </c>
      <c r="C45" t="s">
        <v>26</v>
      </c>
      <c r="D45" t="s">
        <v>19</v>
      </c>
      <c r="E45">
        <v>55</v>
      </c>
    </row>
    <row r="46" spans="1:5" x14ac:dyDescent="0.25">
      <c r="A46" t="str">
        <f t="shared" si="0"/>
        <v>2016Vestigend in koopwoningOverig huishouden inclusief institutionele huishoudens</v>
      </c>
      <c r="B46" s="1" t="s">
        <v>9</v>
      </c>
      <c r="C46" t="s">
        <v>26</v>
      </c>
      <c r="D46" t="s">
        <v>20</v>
      </c>
      <c r="E46">
        <v>20</v>
      </c>
    </row>
    <row r="47" spans="1:5" x14ac:dyDescent="0.25">
      <c r="A47" t="str">
        <f t="shared" si="0"/>
        <v>2016Vestigend in koopwoningPersonen met een Nederlandse achtergrond</v>
      </c>
      <c r="B47" s="1" t="s">
        <v>9</v>
      </c>
      <c r="C47" t="s">
        <v>26</v>
      </c>
      <c r="D47" t="s">
        <v>21</v>
      </c>
      <c r="E47">
        <v>585</v>
      </c>
    </row>
    <row r="48" spans="1:5" x14ac:dyDescent="0.25">
      <c r="A48" t="str">
        <f t="shared" si="0"/>
        <v>2016Vestigend in koopwoningPersonen met een Westerse migratieachtergrond</v>
      </c>
      <c r="B48" s="1" t="s">
        <v>9</v>
      </c>
      <c r="C48" t="s">
        <v>26</v>
      </c>
      <c r="D48" t="s">
        <v>22</v>
      </c>
      <c r="E48">
        <v>100</v>
      </c>
    </row>
    <row r="49" spans="1:5" x14ac:dyDescent="0.25">
      <c r="A49" t="str">
        <f t="shared" si="0"/>
        <v>2016Vestigend in koopwoningPersonen met een niet-Westerse migratieachtergrond</v>
      </c>
      <c r="B49" s="1" t="s">
        <v>9</v>
      </c>
      <c r="C49" t="s">
        <v>26</v>
      </c>
      <c r="D49" t="s">
        <v>23</v>
      </c>
      <c r="E49">
        <v>120</v>
      </c>
    </row>
    <row r="50" spans="1:5" x14ac:dyDescent="0.25">
      <c r="A50" t="str">
        <f t="shared" si="0"/>
        <v>2016Vestigend in koopwoningminder dan 10.000 euro</v>
      </c>
      <c r="B50" s="1" t="s">
        <v>9</v>
      </c>
      <c r="C50" t="s">
        <v>26</v>
      </c>
      <c r="D50" t="s">
        <v>43</v>
      </c>
      <c r="E50">
        <v>100</v>
      </c>
    </row>
    <row r="51" spans="1:5" x14ac:dyDescent="0.25">
      <c r="A51" t="str">
        <f t="shared" si="0"/>
        <v>2016Vestigend in koopwoning10.000 euro tot 20.000 euro</v>
      </c>
      <c r="B51" s="1" t="s">
        <v>9</v>
      </c>
      <c r="C51" t="s">
        <v>26</v>
      </c>
      <c r="D51" t="s">
        <v>44</v>
      </c>
      <c r="E51">
        <v>100</v>
      </c>
    </row>
    <row r="52" spans="1:5" x14ac:dyDescent="0.25">
      <c r="A52" t="str">
        <f t="shared" si="0"/>
        <v>2016Vestigend in koopwoning20.000 euro tot 30.000 euro</v>
      </c>
      <c r="B52" s="1" t="s">
        <v>9</v>
      </c>
      <c r="C52" t="s">
        <v>26</v>
      </c>
      <c r="D52" t="s">
        <v>45</v>
      </c>
      <c r="E52">
        <v>100</v>
      </c>
    </row>
    <row r="53" spans="1:5" x14ac:dyDescent="0.25">
      <c r="A53" t="str">
        <f t="shared" si="0"/>
        <v>2016Vestigend in koopwoning30.000 euro tot 40.000 euro</v>
      </c>
      <c r="B53" s="1" t="s">
        <v>9</v>
      </c>
      <c r="C53" t="s">
        <v>26</v>
      </c>
      <c r="D53" t="s">
        <v>46</v>
      </c>
      <c r="E53">
        <v>100</v>
      </c>
    </row>
    <row r="54" spans="1:5" x14ac:dyDescent="0.25">
      <c r="A54" t="str">
        <f t="shared" si="0"/>
        <v>2016Vestigend in koopwoning40.000 euro tot 50.000 euro</v>
      </c>
      <c r="B54" s="1" t="s">
        <v>9</v>
      </c>
      <c r="C54" t="s">
        <v>26</v>
      </c>
      <c r="D54" t="s">
        <v>47</v>
      </c>
      <c r="E54">
        <v>100</v>
      </c>
    </row>
    <row r="55" spans="1:5" x14ac:dyDescent="0.25">
      <c r="A55" t="str">
        <f t="shared" si="0"/>
        <v>2016Vestigend in koopwoning50.000 euro tot 100.000 euro</v>
      </c>
      <c r="B55" s="1" t="s">
        <v>9</v>
      </c>
      <c r="C55" t="s">
        <v>26</v>
      </c>
      <c r="D55" t="s">
        <v>48</v>
      </c>
      <c r="E55">
        <v>200</v>
      </c>
    </row>
    <row r="56" spans="1:5" x14ac:dyDescent="0.25">
      <c r="A56" t="str">
        <f t="shared" si="0"/>
        <v>2016Vestigend in koopwoningmeer dan 100.000 euro</v>
      </c>
      <c r="B56" s="1" t="s">
        <v>9</v>
      </c>
      <c r="C56" t="s">
        <v>26</v>
      </c>
      <c r="D56" t="s">
        <v>49</v>
      </c>
      <c r="E56" t="s">
        <v>27</v>
      </c>
    </row>
    <row r="57" spans="1:5" x14ac:dyDescent="0.25">
      <c r="A57" t="str">
        <f t="shared" si="0"/>
        <v>2016Vestigend in koopwoningBesteedbaar inkomen onbekend</v>
      </c>
      <c r="B57" s="1" t="s">
        <v>9</v>
      </c>
      <c r="C57" t="s">
        <v>26</v>
      </c>
      <c r="D57" t="s">
        <v>24</v>
      </c>
      <c r="E57">
        <v>100</v>
      </c>
    </row>
    <row r="58" spans="1:5" x14ac:dyDescent="0.25">
      <c r="A58" t="str">
        <f t="shared" si="0"/>
        <v>2016Vestigend in koopwoningBesteedbaar inkomen niet van toepassing</v>
      </c>
      <c r="B58" s="1" t="s">
        <v>9</v>
      </c>
      <c r="C58" t="s">
        <v>26</v>
      </c>
      <c r="D58" t="s">
        <v>25</v>
      </c>
      <c r="E58" t="s">
        <v>27</v>
      </c>
    </row>
    <row r="59" spans="1:5" x14ac:dyDescent="0.25">
      <c r="A59" t="str">
        <f t="shared" si="0"/>
        <v>2016Vestigend in koopwoningTubbergen</v>
      </c>
      <c r="B59" s="1" t="s">
        <v>9</v>
      </c>
      <c r="C59" t="s">
        <v>26</v>
      </c>
      <c r="D59" t="s">
        <v>117</v>
      </c>
      <c r="E59">
        <v>50</v>
      </c>
    </row>
    <row r="60" spans="1:5" x14ac:dyDescent="0.25">
      <c r="A60" t="str">
        <f t="shared" si="0"/>
        <v>2016Vestigend in koopwoningWierden</v>
      </c>
      <c r="B60" s="1" t="s">
        <v>9</v>
      </c>
      <c r="C60" t="s">
        <v>26</v>
      </c>
      <c r="D60" t="s">
        <v>118</v>
      </c>
      <c r="E60">
        <v>50</v>
      </c>
    </row>
    <row r="61" spans="1:5" x14ac:dyDescent="0.25">
      <c r="A61" t="str">
        <f t="shared" si="0"/>
        <v>2016Vestigend in koopwoningHellendoorn</v>
      </c>
      <c r="B61" s="1" t="s">
        <v>9</v>
      </c>
      <c r="C61" t="s">
        <v>26</v>
      </c>
      <c r="D61" t="s">
        <v>119</v>
      </c>
      <c r="E61">
        <v>25</v>
      </c>
    </row>
    <row r="62" spans="1:5" x14ac:dyDescent="0.25">
      <c r="A62" t="str">
        <f t="shared" si="0"/>
        <v>2016Vestigend in koopwoningHof van Twente</v>
      </c>
      <c r="B62" s="1" t="s">
        <v>9</v>
      </c>
      <c r="C62" t="s">
        <v>26</v>
      </c>
      <c r="D62" t="s">
        <v>120</v>
      </c>
      <c r="E62">
        <v>15</v>
      </c>
    </row>
    <row r="63" spans="1:5" x14ac:dyDescent="0.25">
      <c r="A63" t="str">
        <f t="shared" si="0"/>
        <v>2016Vestigend in koopwoningTwenterand</v>
      </c>
      <c r="B63" s="1" t="s">
        <v>9</v>
      </c>
      <c r="C63" t="s">
        <v>26</v>
      </c>
      <c r="D63" t="s">
        <v>121</v>
      </c>
      <c r="E63">
        <v>50</v>
      </c>
    </row>
    <row r="64" spans="1:5" x14ac:dyDescent="0.25">
      <c r="A64" t="str">
        <f t="shared" si="0"/>
        <v>2016Vestigend in koopwoningBorne</v>
      </c>
      <c r="B64" s="1" t="s">
        <v>9</v>
      </c>
      <c r="C64" t="s">
        <v>26</v>
      </c>
      <c r="D64" t="s">
        <v>122</v>
      </c>
      <c r="E64">
        <v>25</v>
      </c>
    </row>
    <row r="65" spans="1:5" x14ac:dyDescent="0.25">
      <c r="A65" t="str">
        <f t="shared" si="0"/>
        <v>2016Vestigend in koopwoningHengelo</v>
      </c>
      <c r="B65" s="1" t="s">
        <v>9</v>
      </c>
      <c r="C65" t="s">
        <v>26</v>
      </c>
      <c r="D65" t="s">
        <v>123</v>
      </c>
      <c r="E65">
        <v>70</v>
      </c>
    </row>
    <row r="66" spans="1:5" x14ac:dyDescent="0.25">
      <c r="A66" t="str">
        <f t="shared" si="0"/>
        <v>2016Vestigend in koopwoningEnschede</v>
      </c>
      <c r="B66" s="1" t="s">
        <v>9</v>
      </c>
      <c r="C66" t="s">
        <v>26</v>
      </c>
      <c r="D66" t="s">
        <v>124</v>
      </c>
      <c r="E66">
        <v>75</v>
      </c>
    </row>
    <row r="67" spans="1:5" x14ac:dyDescent="0.25">
      <c r="A67" t="str">
        <f t="shared" ref="A67:A130" si="1">(B67&amp;C67&amp;D67)</f>
        <v>2016Vestigend in koopwoningGroningen</v>
      </c>
      <c r="B67" s="1" t="s">
        <v>9</v>
      </c>
      <c r="C67" t="s">
        <v>26</v>
      </c>
      <c r="D67" t="s">
        <v>125</v>
      </c>
      <c r="E67">
        <v>20</v>
      </c>
    </row>
    <row r="68" spans="1:5" x14ac:dyDescent="0.25">
      <c r="A68" t="str">
        <f t="shared" si="1"/>
        <v>2016Vestigend in koopwoningDeventer</v>
      </c>
      <c r="B68" s="1" t="s">
        <v>9</v>
      </c>
      <c r="C68" t="s">
        <v>26</v>
      </c>
      <c r="D68" t="s">
        <v>126</v>
      </c>
      <c r="E68">
        <v>15</v>
      </c>
    </row>
    <row r="69" spans="1:5" x14ac:dyDescent="0.25">
      <c r="A69" t="str">
        <f t="shared" si="1"/>
        <v>2016Vestigend in koopwoningRijssen-Holten</v>
      </c>
      <c r="B69" s="1" t="s">
        <v>9</v>
      </c>
      <c r="C69" t="s">
        <v>26</v>
      </c>
      <c r="D69" t="s">
        <v>127</v>
      </c>
      <c r="E69">
        <v>15</v>
      </c>
    </row>
    <row r="70" spans="1:5" x14ac:dyDescent="0.25">
      <c r="A70" t="str">
        <f t="shared" si="1"/>
        <v>2016Vestigend in koopwoningAmsterdam</v>
      </c>
      <c r="B70" s="1" t="s">
        <v>9</v>
      </c>
      <c r="C70" t="s">
        <v>26</v>
      </c>
      <c r="D70" t="s">
        <v>128</v>
      </c>
      <c r="E70">
        <v>20</v>
      </c>
    </row>
    <row r="71" spans="1:5" x14ac:dyDescent="0.25">
      <c r="A71" t="str">
        <f t="shared" si="1"/>
        <v>2016Vestigend in koopwoningHardenberg</v>
      </c>
      <c r="B71" s="1" t="s">
        <v>9</v>
      </c>
      <c r="C71" t="s">
        <v>26</v>
      </c>
      <c r="D71" t="s">
        <v>129</v>
      </c>
      <c r="E71">
        <v>15</v>
      </c>
    </row>
    <row r="72" spans="1:5" x14ac:dyDescent="0.25">
      <c r="A72" t="str">
        <f t="shared" si="1"/>
        <v>2016Vestigend in huurwoning, totaalTotaal</v>
      </c>
      <c r="B72" s="1" t="s">
        <v>9</v>
      </c>
      <c r="C72" t="s">
        <v>28</v>
      </c>
      <c r="D72" t="s">
        <v>11</v>
      </c>
      <c r="E72">
        <v>1435</v>
      </c>
    </row>
    <row r="73" spans="1:5" x14ac:dyDescent="0.25">
      <c r="A73" t="str">
        <f t="shared" si="1"/>
        <v>2016Vestigend in huurwoning, totaalEenpersoonshuishouden</v>
      </c>
      <c r="B73" s="1" t="s">
        <v>9</v>
      </c>
      <c r="C73" t="s">
        <v>28</v>
      </c>
      <c r="D73" t="s">
        <v>12</v>
      </c>
      <c r="E73">
        <v>420</v>
      </c>
    </row>
    <row r="74" spans="1:5" x14ac:dyDescent="0.25">
      <c r="A74" t="str">
        <f t="shared" si="1"/>
        <v>2016Vestigend in huurwoning, totaalPaar zonder kinderen</v>
      </c>
      <c r="B74" s="1" t="s">
        <v>9</v>
      </c>
      <c r="C74" t="s">
        <v>28</v>
      </c>
      <c r="D74" t="s">
        <v>13</v>
      </c>
      <c r="E74">
        <v>320</v>
      </c>
    </row>
    <row r="75" spans="1:5" x14ac:dyDescent="0.25">
      <c r="A75" t="str">
        <f t="shared" si="1"/>
        <v>2016Vestigend in huurwoning, totaalPaar met kinderen</v>
      </c>
      <c r="B75" s="1" t="s">
        <v>9</v>
      </c>
      <c r="C75" t="s">
        <v>28</v>
      </c>
      <c r="D75" t="s">
        <v>14</v>
      </c>
      <c r="E75">
        <v>290</v>
      </c>
    </row>
    <row r="76" spans="1:5" x14ac:dyDescent="0.25">
      <c r="A76" t="str">
        <f t="shared" si="1"/>
        <v>2016Vestigend in huurwoning, totaalPaar met alleen kinderen &lt;18 jaar</v>
      </c>
      <c r="B76" s="1" t="s">
        <v>9</v>
      </c>
      <c r="C76" t="s">
        <v>28</v>
      </c>
      <c r="D76" t="s">
        <v>15</v>
      </c>
      <c r="E76">
        <v>115</v>
      </c>
    </row>
    <row r="77" spans="1:5" x14ac:dyDescent="0.25">
      <c r="A77" t="str">
        <f t="shared" si="1"/>
        <v>2016Vestigend in huurwoning, totaalPaar met minstens 1 kind &gt;= 18 jaar</v>
      </c>
      <c r="B77" s="1" t="s">
        <v>9</v>
      </c>
      <c r="C77" t="s">
        <v>28</v>
      </c>
      <c r="D77" t="s">
        <v>16</v>
      </c>
      <c r="E77">
        <v>170</v>
      </c>
    </row>
    <row r="78" spans="1:5" x14ac:dyDescent="0.25">
      <c r="A78" t="str">
        <f t="shared" si="1"/>
        <v>2016Vestigend in huurwoning, totaalEenoudergezin</v>
      </c>
      <c r="B78" s="1" t="s">
        <v>9</v>
      </c>
      <c r="C78" t="s">
        <v>28</v>
      </c>
      <c r="D78" t="s">
        <v>17</v>
      </c>
      <c r="E78">
        <v>135</v>
      </c>
    </row>
    <row r="79" spans="1:5" x14ac:dyDescent="0.25">
      <c r="A79" t="str">
        <f t="shared" si="1"/>
        <v>2016Vestigend in huurwoning, totaalEenoudergezin met alleen kinderen &lt; 18 jaar</v>
      </c>
      <c r="B79" s="1" t="s">
        <v>9</v>
      </c>
      <c r="C79" t="s">
        <v>28</v>
      </c>
      <c r="D79" t="s">
        <v>18</v>
      </c>
      <c r="E79">
        <v>45</v>
      </c>
    </row>
    <row r="80" spans="1:5" x14ac:dyDescent="0.25">
      <c r="A80" t="str">
        <f t="shared" si="1"/>
        <v>2016Vestigend in huurwoning, totaalEenoudergezin met minstens 1 kind &gt;= 18 jaar</v>
      </c>
      <c r="B80" s="1" t="s">
        <v>9</v>
      </c>
      <c r="C80" t="s">
        <v>28</v>
      </c>
      <c r="D80" t="s">
        <v>19</v>
      </c>
      <c r="E80">
        <v>90</v>
      </c>
    </row>
    <row r="81" spans="1:5" x14ac:dyDescent="0.25">
      <c r="A81" t="str">
        <f t="shared" si="1"/>
        <v>2016Vestigend in huurwoning, totaalOverig huishouden inclusief institutionele huishoudens</v>
      </c>
      <c r="B81" s="1" t="s">
        <v>9</v>
      </c>
      <c r="C81" t="s">
        <v>28</v>
      </c>
      <c r="D81" t="s">
        <v>20</v>
      </c>
      <c r="E81">
        <v>275</v>
      </c>
    </row>
    <row r="82" spans="1:5" x14ac:dyDescent="0.25">
      <c r="A82" t="str">
        <f t="shared" si="1"/>
        <v>2016Vestigend in huurwoning, totaalPersonen met een Nederlandse achtergrond</v>
      </c>
      <c r="B82" s="1" t="s">
        <v>9</v>
      </c>
      <c r="C82" t="s">
        <v>28</v>
      </c>
      <c r="D82" t="s">
        <v>21</v>
      </c>
      <c r="E82">
        <v>775</v>
      </c>
    </row>
    <row r="83" spans="1:5" x14ac:dyDescent="0.25">
      <c r="A83" t="str">
        <f t="shared" si="1"/>
        <v>2016Vestigend in huurwoning, totaalPersonen met een Westerse migratieachtergrond</v>
      </c>
      <c r="B83" s="1" t="s">
        <v>9</v>
      </c>
      <c r="C83" t="s">
        <v>28</v>
      </c>
      <c r="D83" t="s">
        <v>22</v>
      </c>
      <c r="E83">
        <v>225</v>
      </c>
    </row>
    <row r="84" spans="1:5" x14ac:dyDescent="0.25">
      <c r="A84" t="str">
        <f t="shared" si="1"/>
        <v>2016Vestigend in huurwoning, totaalPersonen met een niet-Westerse migratieachtergrond</v>
      </c>
      <c r="B84" s="1" t="s">
        <v>9</v>
      </c>
      <c r="C84" t="s">
        <v>28</v>
      </c>
      <c r="D84" t="s">
        <v>23</v>
      </c>
      <c r="E84">
        <v>440</v>
      </c>
    </row>
    <row r="85" spans="1:5" x14ac:dyDescent="0.25">
      <c r="A85" t="str">
        <f t="shared" si="1"/>
        <v>2016Vestigend in huurwoning, totaalminder dan 10.000 euro</v>
      </c>
      <c r="B85" s="1" t="s">
        <v>9</v>
      </c>
      <c r="C85" t="s">
        <v>28</v>
      </c>
      <c r="D85" t="s">
        <v>43</v>
      </c>
      <c r="E85">
        <v>100</v>
      </c>
    </row>
    <row r="86" spans="1:5" x14ac:dyDescent="0.25">
      <c r="A86" t="str">
        <f t="shared" si="1"/>
        <v>2016Vestigend in huurwoning, totaal10.000 euro tot 20.000 euro</v>
      </c>
      <c r="B86" s="1" t="s">
        <v>9</v>
      </c>
      <c r="C86" t="s">
        <v>28</v>
      </c>
      <c r="D86" t="s">
        <v>44</v>
      </c>
      <c r="E86">
        <v>200</v>
      </c>
    </row>
    <row r="87" spans="1:5" x14ac:dyDescent="0.25">
      <c r="A87" t="str">
        <f t="shared" si="1"/>
        <v>2016Vestigend in huurwoning, totaal20.000 euro tot 30.000 euro</v>
      </c>
      <c r="B87" s="1" t="s">
        <v>9</v>
      </c>
      <c r="C87" t="s">
        <v>28</v>
      </c>
      <c r="D87" t="s">
        <v>45</v>
      </c>
      <c r="E87">
        <v>200</v>
      </c>
    </row>
    <row r="88" spans="1:5" x14ac:dyDescent="0.25">
      <c r="A88" t="str">
        <f t="shared" si="1"/>
        <v>2016Vestigend in huurwoning, totaal30.000 euro tot 40.000 euro</v>
      </c>
      <c r="B88" s="1" t="s">
        <v>9</v>
      </c>
      <c r="C88" t="s">
        <v>28</v>
      </c>
      <c r="D88" t="s">
        <v>46</v>
      </c>
      <c r="E88">
        <v>100</v>
      </c>
    </row>
    <row r="89" spans="1:5" x14ac:dyDescent="0.25">
      <c r="A89" t="str">
        <f t="shared" si="1"/>
        <v>2016Vestigend in huurwoning, totaal40.000 euro tot 50.000 euro</v>
      </c>
      <c r="B89" s="1" t="s">
        <v>9</v>
      </c>
      <c r="C89" t="s">
        <v>28</v>
      </c>
      <c r="D89" t="s">
        <v>47</v>
      </c>
      <c r="E89">
        <v>100</v>
      </c>
    </row>
    <row r="90" spans="1:5" x14ac:dyDescent="0.25">
      <c r="A90" t="str">
        <f t="shared" si="1"/>
        <v>2016Vestigend in huurwoning, totaal50.000 euro tot 100.000 euro</v>
      </c>
      <c r="B90" s="1" t="s">
        <v>9</v>
      </c>
      <c r="C90" t="s">
        <v>28</v>
      </c>
      <c r="D90" t="s">
        <v>48</v>
      </c>
      <c r="E90">
        <v>200</v>
      </c>
    </row>
    <row r="91" spans="1:5" x14ac:dyDescent="0.25">
      <c r="A91" t="str">
        <f t="shared" si="1"/>
        <v>2016Vestigend in huurwoning, totaalmeer dan 100.000 euro</v>
      </c>
      <c r="B91" s="1" t="s">
        <v>9</v>
      </c>
      <c r="C91" t="s">
        <v>28</v>
      </c>
      <c r="D91" t="s">
        <v>49</v>
      </c>
      <c r="E91" t="s">
        <v>27</v>
      </c>
    </row>
    <row r="92" spans="1:5" x14ac:dyDescent="0.25">
      <c r="A92" t="str">
        <f t="shared" si="1"/>
        <v>2016Vestigend in huurwoning, totaalBesteedbaar inkomen onbekend</v>
      </c>
      <c r="B92" s="1" t="s">
        <v>9</v>
      </c>
      <c r="C92" t="s">
        <v>28</v>
      </c>
      <c r="D92" t="s">
        <v>24</v>
      </c>
      <c r="E92">
        <v>300</v>
      </c>
    </row>
    <row r="93" spans="1:5" x14ac:dyDescent="0.25">
      <c r="A93" t="str">
        <f t="shared" si="1"/>
        <v>2016Vestigend in huurwoning, totaalBesteedbaar inkomen niet van toepassing</v>
      </c>
      <c r="B93" s="1" t="s">
        <v>9</v>
      </c>
      <c r="C93" t="s">
        <v>28</v>
      </c>
      <c r="D93" t="s">
        <v>25</v>
      </c>
      <c r="E93">
        <v>200</v>
      </c>
    </row>
    <row r="94" spans="1:5" x14ac:dyDescent="0.25">
      <c r="A94" t="str">
        <f t="shared" si="1"/>
        <v>2016Vestigend in huurwoning, totaalTubbergen</v>
      </c>
      <c r="B94" s="1" t="s">
        <v>9</v>
      </c>
      <c r="C94" t="s">
        <v>28</v>
      </c>
      <c r="D94" t="s">
        <v>117</v>
      </c>
      <c r="E94">
        <v>50</v>
      </c>
    </row>
    <row r="95" spans="1:5" x14ac:dyDescent="0.25">
      <c r="A95" t="str">
        <f t="shared" si="1"/>
        <v>2016Vestigend in huurwoning, totaalWierden</v>
      </c>
      <c r="B95" s="1" t="s">
        <v>9</v>
      </c>
      <c r="C95" t="s">
        <v>28</v>
      </c>
      <c r="D95" t="s">
        <v>118</v>
      </c>
      <c r="E95">
        <v>55</v>
      </c>
    </row>
    <row r="96" spans="1:5" x14ac:dyDescent="0.25">
      <c r="A96" t="str">
        <f t="shared" si="1"/>
        <v>2016Vestigend in huurwoning, totaalHellendoorn</v>
      </c>
      <c r="B96" s="1" t="s">
        <v>9</v>
      </c>
      <c r="C96" t="s">
        <v>28</v>
      </c>
      <c r="D96" t="s">
        <v>119</v>
      </c>
      <c r="E96">
        <v>40</v>
      </c>
    </row>
    <row r="97" spans="1:5" x14ac:dyDescent="0.25">
      <c r="A97" t="str">
        <f t="shared" si="1"/>
        <v>2016Vestigend in huurwoning, totaalHof van Twente</v>
      </c>
      <c r="B97" s="1" t="s">
        <v>9</v>
      </c>
      <c r="C97" t="s">
        <v>28</v>
      </c>
      <c r="D97" t="s">
        <v>120</v>
      </c>
      <c r="E97">
        <v>35</v>
      </c>
    </row>
    <row r="98" spans="1:5" x14ac:dyDescent="0.25">
      <c r="A98" t="str">
        <f t="shared" si="1"/>
        <v>2016Vestigend in huurwoning, totaalTwenterand</v>
      </c>
      <c r="B98" s="1" t="s">
        <v>9</v>
      </c>
      <c r="C98" t="s">
        <v>28</v>
      </c>
      <c r="D98" t="s">
        <v>121</v>
      </c>
      <c r="E98">
        <v>70</v>
      </c>
    </row>
    <row r="99" spans="1:5" x14ac:dyDescent="0.25">
      <c r="A99" t="str">
        <f t="shared" si="1"/>
        <v>2016Vestigend in huurwoning, totaalBorne</v>
      </c>
      <c r="B99" s="1" t="s">
        <v>9</v>
      </c>
      <c r="C99" t="s">
        <v>28</v>
      </c>
      <c r="D99" t="s">
        <v>122</v>
      </c>
      <c r="E99">
        <v>40</v>
      </c>
    </row>
    <row r="100" spans="1:5" x14ac:dyDescent="0.25">
      <c r="A100" t="str">
        <f t="shared" si="1"/>
        <v>2016Vestigend in huurwoning, totaalHengelo</v>
      </c>
      <c r="B100" s="1" t="s">
        <v>9</v>
      </c>
      <c r="C100" t="s">
        <v>28</v>
      </c>
      <c r="D100" t="s">
        <v>123</v>
      </c>
      <c r="E100">
        <v>75</v>
      </c>
    </row>
    <row r="101" spans="1:5" x14ac:dyDescent="0.25">
      <c r="A101" t="str">
        <f t="shared" si="1"/>
        <v>2016Vestigend in huurwoning, totaalEnschede</v>
      </c>
      <c r="B101" s="1" t="s">
        <v>9</v>
      </c>
      <c r="C101" t="s">
        <v>28</v>
      </c>
      <c r="D101" t="s">
        <v>124</v>
      </c>
      <c r="E101">
        <v>120</v>
      </c>
    </row>
    <row r="102" spans="1:5" x14ac:dyDescent="0.25">
      <c r="A102" t="str">
        <f t="shared" si="1"/>
        <v>2016Vestigend in huurwoning, totaalGroningen</v>
      </c>
      <c r="B102" s="1" t="s">
        <v>9</v>
      </c>
      <c r="C102" t="s">
        <v>28</v>
      </c>
      <c r="D102" t="s">
        <v>125</v>
      </c>
      <c r="E102">
        <v>55</v>
      </c>
    </row>
    <row r="103" spans="1:5" x14ac:dyDescent="0.25">
      <c r="A103" t="str">
        <f t="shared" si="1"/>
        <v>2016Vestigend in huurwoning, totaalDeventer</v>
      </c>
      <c r="B103" s="1" t="s">
        <v>9</v>
      </c>
      <c r="C103" t="s">
        <v>28</v>
      </c>
      <c r="D103" t="s">
        <v>126</v>
      </c>
      <c r="E103">
        <v>15</v>
      </c>
    </row>
    <row r="104" spans="1:5" x14ac:dyDescent="0.25">
      <c r="A104" t="str">
        <f t="shared" si="1"/>
        <v>2016Vestigend in huurwoning, totaalRijssen-Holten</v>
      </c>
      <c r="B104" s="1" t="s">
        <v>9</v>
      </c>
      <c r="C104" t="s">
        <v>28</v>
      </c>
      <c r="D104" t="s">
        <v>127</v>
      </c>
      <c r="E104">
        <v>25</v>
      </c>
    </row>
    <row r="105" spans="1:5" x14ac:dyDescent="0.25">
      <c r="A105" t="str">
        <f t="shared" si="1"/>
        <v>2016Vestigend in huurwoning, totaalAmsterdam</v>
      </c>
      <c r="B105" s="1" t="s">
        <v>9</v>
      </c>
      <c r="C105" t="s">
        <v>28</v>
      </c>
      <c r="D105" t="s">
        <v>128</v>
      </c>
      <c r="E105">
        <v>15</v>
      </c>
    </row>
    <row r="106" spans="1:5" x14ac:dyDescent="0.25">
      <c r="A106" t="str">
        <f t="shared" si="1"/>
        <v>2016Vestigend in huurwoning, totaalHardenberg</v>
      </c>
      <c r="B106" s="1" t="s">
        <v>9</v>
      </c>
      <c r="C106" t="s">
        <v>28</v>
      </c>
      <c r="D106" t="s">
        <v>129</v>
      </c>
      <c r="E106">
        <v>20</v>
      </c>
    </row>
    <row r="107" spans="1:5" x14ac:dyDescent="0.25">
      <c r="A107" t="str">
        <f t="shared" si="1"/>
        <v>2016Vestigend in huurwoning, w.v. woningcorporatieTotaal</v>
      </c>
      <c r="B107" s="1" t="s">
        <v>9</v>
      </c>
      <c r="C107" t="s">
        <v>111</v>
      </c>
      <c r="D107" t="s">
        <v>11</v>
      </c>
      <c r="E107">
        <v>610</v>
      </c>
    </row>
    <row r="108" spans="1:5" x14ac:dyDescent="0.25">
      <c r="A108" t="str">
        <f t="shared" si="1"/>
        <v>2016Vestigend in huurwoning, w.v. woningcorporatieEenpersoonshuishouden</v>
      </c>
      <c r="B108" s="1" t="s">
        <v>9</v>
      </c>
      <c r="C108" t="s">
        <v>111</v>
      </c>
      <c r="D108" t="s">
        <v>12</v>
      </c>
      <c r="E108">
        <v>200</v>
      </c>
    </row>
    <row r="109" spans="1:5" x14ac:dyDescent="0.25">
      <c r="A109" t="str">
        <f t="shared" si="1"/>
        <v>2016Vestigend in huurwoning, w.v. woningcorporatiePaar zonder kinderen</v>
      </c>
      <c r="B109" s="1" t="s">
        <v>9</v>
      </c>
      <c r="C109" t="s">
        <v>111</v>
      </c>
      <c r="D109" t="s">
        <v>13</v>
      </c>
      <c r="E109">
        <v>170</v>
      </c>
    </row>
    <row r="110" spans="1:5" x14ac:dyDescent="0.25">
      <c r="A110" t="str">
        <f t="shared" si="1"/>
        <v>2016Vestigend in huurwoning, w.v. woningcorporatiePaar met kinderen</v>
      </c>
      <c r="B110" s="1" t="s">
        <v>9</v>
      </c>
      <c r="C110" t="s">
        <v>111</v>
      </c>
      <c r="D110" t="s">
        <v>14</v>
      </c>
      <c r="E110">
        <v>130</v>
      </c>
    </row>
    <row r="111" spans="1:5" x14ac:dyDescent="0.25">
      <c r="A111" t="str">
        <f t="shared" si="1"/>
        <v>2016Vestigend in huurwoning, w.v. woningcorporatiePaar met alleen kinderen &lt;18 jaar</v>
      </c>
      <c r="B111" s="1" t="s">
        <v>9</v>
      </c>
      <c r="C111" t="s">
        <v>111</v>
      </c>
      <c r="D111" t="s">
        <v>15</v>
      </c>
      <c r="E111">
        <v>45</v>
      </c>
    </row>
    <row r="112" spans="1:5" x14ac:dyDescent="0.25">
      <c r="A112" t="str">
        <f t="shared" si="1"/>
        <v>2016Vestigend in huurwoning, w.v. woningcorporatiePaar met minstens 1 kind &gt;= 18 jaar</v>
      </c>
      <c r="B112" s="1" t="s">
        <v>9</v>
      </c>
      <c r="C112" t="s">
        <v>111</v>
      </c>
      <c r="D112" t="s">
        <v>16</v>
      </c>
      <c r="E112">
        <v>85</v>
      </c>
    </row>
    <row r="113" spans="1:5" x14ac:dyDescent="0.25">
      <c r="A113" t="str">
        <f t="shared" si="1"/>
        <v>2016Vestigend in huurwoning, w.v. woningcorporatieEenoudergezin</v>
      </c>
      <c r="B113" s="1" t="s">
        <v>9</v>
      </c>
      <c r="C113" t="s">
        <v>111</v>
      </c>
      <c r="D113" t="s">
        <v>17</v>
      </c>
      <c r="E113">
        <v>65</v>
      </c>
    </row>
    <row r="114" spans="1:5" x14ac:dyDescent="0.25">
      <c r="A114" t="str">
        <f t="shared" si="1"/>
        <v>2016Vestigend in huurwoning, w.v. woningcorporatieEenoudergezin met alleen kinderen &lt; 18 jaar</v>
      </c>
      <c r="B114" s="1" t="s">
        <v>9</v>
      </c>
      <c r="C114" t="s">
        <v>111</v>
      </c>
      <c r="D114" t="s">
        <v>18</v>
      </c>
      <c r="E114">
        <v>15</v>
      </c>
    </row>
    <row r="115" spans="1:5" x14ac:dyDescent="0.25">
      <c r="A115" t="str">
        <f t="shared" si="1"/>
        <v>2016Vestigend in huurwoning, w.v. woningcorporatieEenoudergezin met minstens 1 kind &gt;= 18 jaar</v>
      </c>
      <c r="B115" s="1" t="s">
        <v>9</v>
      </c>
      <c r="C115" t="s">
        <v>111</v>
      </c>
      <c r="D115" t="s">
        <v>19</v>
      </c>
      <c r="E115">
        <v>50</v>
      </c>
    </row>
    <row r="116" spans="1:5" x14ac:dyDescent="0.25">
      <c r="A116" t="str">
        <f t="shared" si="1"/>
        <v>2016Vestigend in huurwoning, w.v. woningcorporatieOverig huishouden inclusief institutionele huishoudens</v>
      </c>
      <c r="B116" s="1" t="s">
        <v>9</v>
      </c>
      <c r="C116" t="s">
        <v>111</v>
      </c>
      <c r="D116" t="s">
        <v>20</v>
      </c>
      <c r="E116">
        <v>55</v>
      </c>
    </row>
    <row r="117" spans="1:5" x14ac:dyDescent="0.25">
      <c r="A117" t="str">
        <f t="shared" si="1"/>
        <v>2016Vestigend in huurwoning, w.v. woningcorporatiePersonen met een Nederlandse achtergrond</v>
      </c>
      <c r="B117" s="1" t="s">
        <v>9</v>
      </c>
      <c r="C117" t="s">
        <v>111</v>
      </c>
      <c r="D117" t="s">
        <v>21</v>
      </c>
      <c r="E117">
        <v>345</v>
      </c>
    </row>
    <row r="118" spans="1:5" x14ac:dyDescent="0.25">
      <c r="A118" t="str">
        <f t="shared" si="1"/>
        <v>2016Vestigend in huurwoning, w.v. woningcorporatiePersonen met een Westerse migratieachtergrond</v>
      </c>
      <c r="B118" s="1" t="s">
        <v>9</v>
      </c>
      <c r="C118" t="s">
        <v>111</v>
      </c>
      <c r="D118" t="s">
        <v>22</v>
      </c>
      <c r="E118">
        <v>125</v>
      </c>
    </row>
    <row r="119" spans="1:5" x14ac:dyDescent="0.25">
      <c r="A119" t="str">
        <f t="shared" si="1"/>
        <v>2016Vestigend in huurwoning, w.v. woningcorporatiePersonen met een niet-Westerse migratieachtergrond</v>
      </c>
      <c r="B119" s="1" t="s">
        <v>9</v>
      </c>
      <c r="C119" t="s">
        <v>111</v>
      </c>
      <c r="D119" t="s">
        <v>23</v>
      </c>
      <c r="E119">
        <v>145</v>
      </c>
    </row>
    <row r="120" spans="1:5" x14ac:dyDescent="0.25">
      <c r="A120" t="str">
        <f t="shared" si="1"/>
        <v>2016Vestigend in huurwoning, w.v. woningcorporatieminder dan 10.000 euro</v>
      </c>
      <c r="B120" s="1" t="s">
        <v>9</v>
      </c>
      <c r="C120" t="s">
        <v>111</v>
      </c>
      <c r="D120" t="s">
        <v>43</v>
      </c>
      <c r="E120">
        <v>100</v>
      </c>
    </row>
    <row r="121" spans="1:5" x14ac:dyDescent="0.25">
      <c r="A121" t="str">
        <f t="shared" si="1"/>
        <v>2016Vestigend in huurwoning, w.v. woningcorporatie10.000 euro tot 20.000 euro</v>
      </c>
      <c r="B121" s="1" t="s">
        <v>9</v>
      </c>
      <c r="C121" t="s">
        <v>111</v>
      </c>
      <c r="D121" t="s">
        <v>44</v>
      </c>
      <c r="E121">
        <v>100</v>
      </c>
    </row>
    <row r="122" spans="1:5" x14ac:dyDescent="0.25">
      <c r="A122" t="str">
        <f t="shared" si="1"/>
        <v>2016Vestigend in huurwoning, w.v. woningcorporatie20.000 euro tot 30.000 euro</v>
      </c>
      <c r="B122" s="1" t="s">
        <v>9</v>
      </c>
      <c r="C122" t="s">
        <v>111</v>
      </c>
      <c r="D122" t="s">
        <v>45</v>
      </c>
      <c r="E122">
        <v>100</v>
      </c>
    </row>
    <row r="123" spans="1:5" x14ac:dyDescent="0.25">
      <c r="A123" t="str">
        <f t="shared" si="1"/>
        <v>2016Vestigend in huurwoning, w.v. woningcorporatie30.000 euro tot 40.000 euro</v>
      </c>
      <c r="B123" s="1" t="s">
        <v>9</v>
      </c>
      <c r="C123" t="s">
        <v>111</v>
      </c>
      <c r="D123" t="s">
        <v>46</v>
      </c>
      <c r="E123">
        <v>100</v>
      </c>
    </row>
    <row r="124" spans="1:5" x14ac:dyDescent="0.25">
      <c r="A124" t="str">
        <f t="shared" si="1"/>
        <v>2016Vestigend in huurwoning, w.v. woningcorporatie40.000 euro tot 50.000 euro</v>
      </c>
      <c r="B124" s="1" t="s">
        <v>9</v>
      </c>
      <c r="C124" t="s">
        <v>111</v>
      </c>
      <c r="D124" t="s">
        <v>47</v>
      </c>
      <c r="E124" t="s">
        <v>27</v>
      </c>
    </row>
    <row r="125" spans="1:5" x14ac:dyDescent="0.25">
      <c r="A125" t="str">
        <f t="shared" si="1"/>
        <v>2016Vestigend in huurwoning, w.v. woningcorporatie50.000 euro tot 100.000 euro</v>
      </c>
      <c r="B125" s="1" t="s">
        <v>9</v>
      </c>
      <c r="C125" t="s">
        <v>111</v>
      </c>
      <c r="D125" t="s">
        <v>48</v>
      </c>
      <c r="E125">
        <v>100</v>
      </c>
    </row>
    <row r="126" spans="1:5" x14ac:dyDescent="0.25">
      <c r="A126" t="str">
        <f t="shared" si="1"/>
        <v>2016Vestigend in huurwoning, w.v. woningcorporatiemeer dan 100.000 euro</v>
      </c>
      <c r="B126" s="1" t="s">
        <v>9</v>
      </c>
      <c r="C126" t="s">
        <v>111</v>
      </c>
      <c r="D126" t="s">
        <v>49</v>
      </c>
      <c r="E126" t="s">
        <v>27</v>
      </c>
    </row>
    <row r="127" spans="1:5" x14ac:dyDescent="0.25">
      <c r="A127" t="str">
        <f t="shared" si="1"/>
        <v>2016Vestigend in huurwoning, w.v. woningcorporatieBesteedbaar inkomen onbekend</v>
      </c>
      <c r="B127" s="1" t="s">
        <v>9</v>
      </c>
      <c r="C127" t="s">
        <v>111</v>
      </c>
      <c r="D127" t="s">
        <v>24</v>
      </c>
      <c r="E127">
        <v>100</v>
      </c>
    </row>
    <row r="128" spans="1:5" x14ac:dyDescent="0.25">
      <c r="A128" t="str">
        <f t="shared" si="1"/>
        <v>2016Vestigend in huurwoning, w.v. woningcorporatieBesteedbaar inkomen niet van toepassing</v>
      </c>
      <c r="B128" s="1" t="s">
        <v>9</v>
      </c>
      <c r="C128" t="s">
        <v>111</v>
      </c>
      <c r="D128" t="s">
        <v>25</v>
      </c>
      <c r="E128" t="s">
        <v>27</v>
      </c>
    </row>
    <row r="129" spans="1:5" x14ac:dyDescent="0.25">
      <c r="A129" t="str">
        <f t="shared" si="1"/>
        <v>2016Vestigend in huurwoning, w.v. woningcorporatieTubbergen</v>
      </c>
      <c r="B129" s="1" t="s">
        <v>9</v>
      </c>
      <c r="C129" t="s">
        <v>111</v>
      </c>
      <c r="D129" t="s">
        <v>117</v>
      </c>
      <c r="E129">
        <v>20</v>
      </c>
    </row>
    <row r="130" spans="1:5" x14ac:dyDescent="0.25">
      <c r="A130" t="str">
        <f t="shared" si="1"/>
        <v>2016Vestigend in huurwoning, w.v. woningcorporatieWierden</v>
      </c>
      <c r="B130" s="1" t="s">
        <v>9</v>
      </c>
      <c r="C130" t="s">
        <v>111</v>
      </c>
      <c r="D130" t="s">
        <v>118</v>
      </c>
      <c r="E130">
        <v>20</v>
      </c>
    </row>
    <row r="131" spans="1:5" x14ac:dyDescent="0.25">
      <c r="A131" t="str">
        <f t="shared" ref="A131:A194" si="2">(B131&amp;C131&amp;D131)</f>
        <v>2016Vestigend in huurwoning, w.v. woningcorporatieHellendoorn</v>
      </c>
      <c r="B131" s="1" t="s">
        <v>9</v>
      </c>
      <c r="C131" t="s">
        <v>111</v>
      </c>
      <c r="D131" t="s">
        <v>119</v>
      </c>
      <c r="E131">
        <v>15</v>
      </c>
    </row>
    <row r="132" spans="1:5" x14ac:dyDescent="0.25">
      <c r="A132" t="str">
        <f t="shared" si="2"/>
        <v>2016Vestigend in huurwoning, w.v. woningcorporatieHof van Twente</v>
      </c>
      <c r="B132" s="1" t="s">
        <v>9</v>
      </c>
      <c r="C132" t="s">
        <v>111</v>
      </c>
      <c r="D132" t="s">
        <v>120</v>
      </c>
      <c r="E132">
        <v>10</v>
      </c>
    </row>
    <row r="133" spans="1:5" x14ac:dyDescent="0.25">
      <c r="A133" t="str">
        <f t="shared" si="2"/>
        <v>2016Vestigend in huurwoning, w.v. woningcorporatieTwenterand</v>
      </c>
      <c r="B133" s="1" t="s">
        <v>9</v>
      </c>
      <c r="C133" t="s">
        <v>111</v>
      </c>
      <c r="D133" t="s">
        <v>121</v>
      </c>
      <c r="E133">
        <v>30</v>
      </c>
    </row>
    <row r="134" spans="1:5" x14ac:dyDescent="0.25">
      <c r="A134" t="str">
        <f t="shared" si="2"/>
        <v>2016Vestigend in huurwoning, w.v. woningcorporatieBorne</v>
      </c>
      <c r="B134" s="1" t="s">
        <v>9</v>
      </c>
      <c r="C134" t="s">
        <v>111</v>
      </c>
      <c r="D134" t="s">
        <v>122</v>
      </c>
      <c r="E134">
        <v>25</v>
      </c>
    </row>
    <row r="135" spans="1:5" x14ac:dyDescent="0.25">
      <c r="A135" t="str">
        <f t="shared" si="2"/>
        <v>2016Vestigend in huurwoning, w.v. woningcorporatieHengelo</v>
      </c>
      <c r="B135" s="1" t="s">
        <v>9</v>
      </c>
      <c r="C135" t="s">
        <v>111</v>
      </c>
      <c r="D135" t="s">
        <v>123</v>
      </c>
      <c r="E135">
        <v>40</v>
      </c>
    </row>
    <row r="136" spans="1:5" x14ac:dyDescent="0.25">
      <c r="A136" t="str">
        <f t="shared" si="2"/>
        <v>2016Vestigend in huurwoning, w.v. woningcorporatieEnschede</v>
      </c>
      <c r="B136" s="1" t="s">
        <v>9</v>
      </c>
      <c r="C136" t="s">
        <v>111</v>
      </c>
      <c r="D136" t="s">
        <v>124</v>
      </c>
      <c r="E136">
        <v>55</v>
      </c>
    </row>
    <row r="137" spans="1:5" x14ac:dyDescent="0.25">
      <c r="A137" t="str">
        <f t="shared" si="2"/>
        <v>2016Vestigend in huurwoning, w.v. woningcorporatieGroningen</v>
      </c>
      <c r="B137" s="1" t="s">
        <v>9</v>
      </c>
      <c r="C137" t="s">
        <v>111</v>
      </c>
      <c r="D137" t="s">
        <v>125</v>
      </c>
      <c r="E137">
        <v>35</v>
      </c>
    </row>
    <row r="138" spans="1:5" x14ac:dyDescent="0.25">
      <c r="A138" t="str">
        <f t="shared" si="2"/>
        <v>2016Vestigend in huurwoning, w.v. woningcorporatieDeventer</v>
      </c>
      <c r="B138" s="1" t="s">
        <v>9</v>
      </c>
      <c r="C138" t="s">
        <v>111</v>
      </c>
      <c r="D138" t="s">
        <v>126</v>
      </c>
      <c r="E138">
        <v>5</v>
      </c>
    </row>
    <row r="139" spans="1:5" x14ac:dyDescent="0.25">
      <c r="A139" t="str">
        <f t="shared" si="2"/>
        <v>2016Vestigend in huurwoning, w.v. woningcorporatieRijssen-Holten</v>
      </c>
      <c r="B139" s="1" t="s">
        <v>9</v>
      </c>
      <c r="C139" t="s">
        <v>111</v>
      </c>
      <c r="D139" t="s">
        <v>127</v>
      </c>
      <c r="E139">
        <v>10</v>
      </c>
    </row>
    <row r="140" spans="1:5" x14ac:dyDescent="0.25">
      <c r="A140" t="str">
        <f t="shared" si="2"/>
        <v>2016Vestigend in huurwoning, w.v. woningcorporatieAmsterdam</v>
      </c>
      <c r="B140" s="1" t="s">
        <v>9</v>
      </c>
      <c r="C140" t="s">
        <v>111</v>
      </c>
      <c r="D140" t="s">
        <v>128</v>
      </c>
      <c r="E140">
        <v>5</v>
      </c>
    </row>
    <row r="141" spans="1:5" x14ac:dyDescent="0.25">
      <c r="A141" t="str">
        <f t="shared" si="2"/>
        <v>2016Vestigend in huurwoning, w.v. woningcorporatieHardenberg</v>
      </c>
      <c r="B141" s="1" t="s">
        <v>9</v>
      </c>
      <c r="C141" t="s">
        <v>111</v>
      </c>
      <c r="D141" t="s">
        <v>129</v>
      </c>
      <c r="E141">
        <v>10</v>
      </c>
    </row>
    <row r="142" spans="1:5" x14ac:dyDescent="0.25">
      <c r="A142" t="str">
        <f t="shared" si="2"/>
        <v>2016Vestigend in huurwoning, w.v. overige verhuurdersTotaal</v>
      </c>
      <c r="B142" s="1" t="s">
        <v>9</v>
      </c>
      <c r="C142" t="s">
        <v>112</v>
      </c>
      <c r="D142" t="s">
        <v>11</v>
      </c>
      <c r="E142">
        <v>825</v>
      </c>
    </row>
    <row r="143" spans="1:5" x14ac:dyDescent="0.25">
      <c r="A143" t="str">
        <f t="shared" si="2"/>
        <v>2016Vestigend in huurwoning, w.v. overige verhuurdersEenpersoonshuishouden</v>
      </c>
      <c r="B143" s="1" t="s">
        <v>9</v>
      </c>
      <c r="C143" t="s">
        <v>112</v>
      </c>
      <c r="D143" t="s">
        <v>12</v>
      </c>
      <c r="E143">
        <v>225</v>
      </c>
    </row>
    <row r="144" spans="1:5" x14ac:dyDescent="0.25">
      <c r="A144" t="str">
        <f t="shared" si="2"/>
        <v>2016Vestigend in huurwoning, w.v. overige verhuurdersPaar zonder kinderen</v>
      </c>
      <c r="B144" s="1" t="s">
        <v>9</v>
      </c>
      <c r="C144" t="s">
        <v>112</v>
      </c>
      <c r="D144" t="s">
        <v>13</v>
      </c>
      <c r="E144">
        <v>150</v>
      </c>
    </row>
    <row r="145" spans="1:5" x14ac:dyDescent="0.25">
      <c r="A145" t="str">
        <f t="shared" si="2"/>
        <v>2016Vestigend in huurwoning, w.v. overige verhuurdersPaar met kinderen</v>
      </c>
      <c r="B145" s="1" t="s">
        <v>9</v>
      </c>
      <c r="C145" t="s">
        <v>112</v>
      </c>
      <c r="D145" t="s">
        <v>14</v>
      </c>
      <c r="E145">
        <v>160</v>
      </c>
    </row>
    <row r="146" spans="1:5" x14ac:dyDescent="0.25">
      <c r="A146" t="str">
        <f t="shared" si="2"/>
        <v>2016Vestigend in huurwoning, w.v. overige verhuurdersPaar met alleen kinderen &lt;18 jaar</v>
      </c>
      <c r="B146" s="1" t="s">
        <v>9</v>
      </c>
      <c r="C146" t="s">
        <v>112</v>
      </c>
      <c r="D146" t="s">
        <v>15</v>
      </c>
      <c r="E146">
        <v>70</v>
      </c>
    </row>
    <row r="147" spans="1:5" x14ac:dyDescent="0.25">
      <c r="A147" t="str">
        <f t="shared" si="2"/>
        <v>2016Vestigend in huurwoning, w.v. overige verhuurdersPaar met minstens 1 kind &gt;= 18 jaar</v>
      </c>
      <c r="B147" s="1" t="s">
        <v>9</v>
      </c>
      <c r="C147" t="s">
        <v>112</v>
      </c>
      <c r="D147" t="s">
        <v>16</v>
      </c>
      <c r="E147">
        <v>90</v>
      </c>
    </row>
    <row r="148" spans="1:5" x14ac:dyDescent="0.25">
      <c r="A148" t="str">
        <f t="shared" si="2"/>
        <v>2016Vestigend in huurwoning, w.v. overige verhuurdersEenoudergezin</v>
      </c>
      <c r="B148" s="1" t="s">
        <v>9</v>
      </c>
      <c r="C148" t="s">
        <v>112</v>
      </c>
      <c r="D148" t="s">
        <v>17</v>
      </c>
      <c r="E148">
        <v>70</v>
      </c>
    </row>
    <row r="149" spans="1:5" x14ac:dyDescent="0.25">
      <c r="A149" t="str">
        <f t="shared" si="2"/>
        <v>2016Vestigend in huurwoning, w.v. overige verhuurdersEenoudergezin met alleen kinderen &lt; 18 jaar</v>
      </c>
      <c r="B149" s="1" t="s">
        <v>9</v>
      </c>
      <c r="C149" t="s">
        <v>112</v>
      </c>
      <c r="D149" t="s">
        <v>18</v>
      </c>
      <c r="E149">
        <v>30</v>
      </c>
    </row>
    <row r="150" spans="1:5" x14ac:dyDescent="0.25">
      <c r="A150" t="str">
        <f t="shared" si="2"/>
        <v>2016Vestigend in huurwoning, w.v. overige verhuurdersEenoudergezin met minstens 1 kind &gt;= 18 jaar</v>
      </c>
      <c r="B150" s="1" t="s">
        <v>9</v>
      </c>
      <c r="C150" t="s">
        <v>112</v>
      </c>
      <c r="D150" t="s">
        <v>19</v>
      </c>
      <c r="E150">
        <v>40</v>
      </c>
    </row>
    <row r="151" spans="1:5" x14ac:dyDescent="0.25">
      <c r="A151" t="str">
        <f t="shared" si="2"/>
        <v>2016Vestigend in huurwoning, w.v. overige verhuurdersOverig huishouden inclusief institutionele huishoudens</v>
      </c>
      <c r="B151" s="1" t="s">
        <v>9</v>
      </c>
      <c r="C151" t="s">
        <v>112</v>
      </c>
      <c r="D151" t="s">
        <v>20</v>
      </c>
      <c r="E151">
        <v>220</v>
      </c>
    </row>
    <row r="152" spans="1:5" x14ac:dyDescent="0.25">
      <c r="A152" t="str">
        <f t="shared" si="2"/>
        <v>2016Vestigend in huurwoning, w.v. overige verhuurdersPersonen met een Nederlandse achtergrond</v>
      </c>
      <c r="B152" s="1" t="s">
        <v>9</v>
      </c>
      <c r="C152" t="s">
        <v>112</v>
      </c>
      <c r="D152" t="s">
        <v>21</v>
      </c>
      <c r="E152">
        <v>430</v>
      </c>
    </row>
    <row r="153" spans="1:5" x14ac:dyDescent="0.25">
      <c r="A153" t="str">
        <f t="shared" si="2"/>
        <v>2016Vestigend in huurwoning, w.v. overige verhuurdersPersonen met een Westerse migratieachtergrond</v>
      </c>
      <c r="B153" s="1" t="s">
        <v>9</v>
      </c>
      <c r="C153" t="s">
        <v>112</v>
      </c>
      <c r="D153" t="s">
        <v>22</v>
      </c>
      <c r="E153">
        <v>100</v>
      </c>
    </row>
    <row r="154" spans="1:5" x14ac:dyDescent="0.25">
      <c r="A154" t="str">
        <f t="shared" si="2"/>
        <v>2016Vestigend in huurwoning, w.v. overige verhuurdersPersonen met een niet-Westerse migratieachtergrond</v>
      </c>
      <c r="B154" s="1" t="s">
        <v>9</v>
      </c>
      <c r="C154" t="s">
        <v>112</v>
      </c>
      <c r="D154" t="s">
        <v>23</v>
      </c>
      <c r="E154">
        <v>295</v>
      </c>
    </row>
    <row r="155" spans="1:5" x14ac:dyDescent="0.25">
      <c r="A155" t="str">
        <f t="shared" si="2"/>
        <v>2016Vestigend in huurwoning, w.v. overige verhuurdersminder dan 10.000 euro</v>
      </c>
      <c r="B155" s="1" t="s">
        <v>9</v>
      </c>
      <c r="C155" t="s">
        <v>112</v>
      </c>
      <c r="D155" t="s">
        <v>43</v>
      </c>
      <c r="E155" t="s">
        <v>27</v>
      </c>
    </row>
    <row r="156" spans="1:5" x14ac:dyDescent="0.25">
      <c r="A156" t="str">
        <f t="shared" si="2"/>
        <v>2016Vestigend in huurwoning, w.v. overige verhuurders10.000 euro tot 20.000 euro</v>
      </c>
      <c r="B156" s="1" t="s">
        <v>9</v>
      </c>
      <c r="C156" t="s">
        <v>112</v>
      </c>
      <c r="D156" t="s">
        <v>44</v>
      </c>
      <c r="E156">
        <v>100</v>
      </c>
    </row>
    <row r="157" spans="1:5" x14ac:dyDescent="0.25">
      <c r="A157" t="str">
        <f t="shared" si="2"/>
        <v>2016Vestigend in huurwoning, w.v. overige verhuurders20.000 euro tot 30.000 euro</v>
      </c>
      <c r="B157" s="1" t="s">
        <v>9</v>
      </c>
      <c r="C157" t="s">
        <v>112</v>
      </c>
      <c r="D157" t="s">
        <v>45</v>
      </c>
      <c r="E157">
        <v>100</v>
      </c>
    </row>
    <row r="158" spans="1:5" x14ac:dyDescent="0.25">
      <c r="A158" t="str">
        <f t="shared" si="2"/>
        <v>2016Vestigend in huurwoning, w.v. overige verhuurders30.000 euro tot 40.000 euro</v>
      </c>
      <c r="B158" s="1" t="s">
        <v>9</v>
      </c>
      <c r="C158" t="s">
        <v>112</v>
      </c>
      <c r="D158" t="s">
        <v>46</v>
      </c>
      <c r="E158">
        <v>100</v>
      </c>
    </row>
    <row r="159" spans="1:5" x14ac:dyDescent="0.25">
      <c r="A159" t="str">
        <f t="shared" si="2"/>
        <v>2016Vestigend in huurwoning, w.v. overige verhuurders40.000 euro tot 50.000 euro</v>
      </c>
      <c r="B159" s="1" t="s">
        <v>9</v>
      </c>
      <c r="C159" t="s">
        <v>112</v>
      </c>
      <c r="D159" t="s">
        <v>47</v>
      </c>
      <c r="E159" t="s">
        <v>27</v>
      </c>
    </row>
    <row r="160" spans="1:5" x14ac:dyDescent="0.25">
      <c r="A160" t="str">
        <f t="shared" si="2"/>
        <v>2016Vestigend in huurwoning, w.v. overige verhuurders50.000 euro tot 100.000 euro</v>
      </c>
      <c r="B160" s="1" t="s">
        <v>9</v>
      </c>
      <c r="C160" t="s">
        <v>112</v>
      </c>
      <c r="D160" t="s">
        <v>48</v>
      </c>
      <c r="E160">
        <v>100</v>
      </c>
    </row>
    <row r="161" spans="1:5" x14ac:dyDescent="0.25">
      <c r="A161" t="str">
        <f t="shared" si="2"/>
        <v>2016Vestigend in huurwoning, w.v. overige verhuurdersmeer dan 100.000 euro</v>
      </c>
      <c r="B161" s="1" t="s">
        <v>9</v>
      </c>
      <c r="C161" t="s">
        <v>112</v>
      </c>
      <c r="D161" t="s">
        <v>49</v>
      </c>
      <c r="E161" t="s">
        <v>27</v>
      </c>
    </row>
    <row r="162" spans="1:5" x14ac:dyDescent="0.25">
      <c r="A162" t="str">
        <f t="shared" si="2"/>
        <v>2016Vestigend in huurwoning, w.v. overige verhuurdersBesteedbaar inkomen onbekend</v>
      </c>
      <c r="B162" s="1" t="s">
        <v>9</v>
      </c>
      <c r="C162" t="s">
        <v>112</v>
      </c>
      <c r="D162" t="s">
        <v>24</v>
      </c>
      <c r="E162">
        <v>200</v>
      </c>
    </row>
    <row r="163" spans="1:5" x14ac:dyDescent="0.25">
      <c r="A163" t="str">
        <f t="shared" si="2"/>
        <v>2016Vestigend in huurwoning, w.v. overige verhuurdersBesteedbaar inkomen niet van toepassing</v>
      </c>
      <c r="B163" s="1" t="s">
        <v>9</v>
      </c>
      <c r="C163" t="s">
        <v>112</v>
      </c>
      <c r="D163" t="s">
        <v>25</v>
      </c>
      <c r="E163">
        <v>200</v>
      </c>
    </row>
    <row r="164" spans="1:5" x14ac:dyDescent="0.25">
      <c r="A164" t="str">
        <f t="shared" si="2"/>
        <v>2016Vestigend in huurwoning, w.v. overige verhuurdersTubbergen</v>
      </c>
      <c r="B164" s="1" t="s">
        <v>9</v>
      </c>
      <c r="C164" t="s">
        <v>112</v>
      </c>
      <c r="D164" t="s">
        <v>117</v>
      </c>
      <c r="E164">
        <v>30</v>
      </c>
    </row>
    <row r="165" spans="1:5" x14ac:dyDescent="0.25">
      <c r="A165" t="str">
        <f t="shared" si="2"/>
        <v>2016Vestigend in huurwoning, w.v. overige verhuurdersWierden</v>
      </c>
      <c r="B165" s="1" t="s">
        <v>9</v>
      </c>
      <c r="C165" t="s">
        <v>112</v>
      </c>
      <c r="D165" t="s">
        <v>118</v>
      </c>
      <c r="E165">
        <v>35</v>
      </c>
    </row>
    <row r="166" spans="1:5" x14ac:dyDescent="0.25">
      <c r="A166" t="str">
        <f t="shared" si="2"/>
        <v>2016Vestigend in huurwoning, w.v. overige verhuurdersHellendoorn</v>
      </c>
      <c r="B166" s="1" t="s">
        <v>9</v>
      </c>
      <c r="C166" t="s">
        <v>112</v>
      </c>
      <c r="D166" t="s">
        <v>119</v>
      </c>
      <c r="E166">
        <v>25</v>
      </c>
    </row>
    <row r="167" spans="1:5" x14ac:dyDescent="0.25">
      <c r="A167" t="str">
        <f t="shared" si="2"/>
        <v>2016Vestigend in huurwoning, w.v. overige verhuurdersHof van Twente</v>
      </c>
      <c r="B167" s="1" t="s">
        <v>9</v>
      </c>
      <c r="C167" t="s">
        <v>112</v>
      </c>
      <c r="D167" t="s">
        <v>120</v>
      </c>
      <c r="E167">
        <v>25</v>
      </c>
    </row>
    <row r="168" spans="1:5" x14ac:dyDescent="0.25">
      <c r="A168" t="str">
        <f t="shared" si="2"/>
        <v>2016Vestigend in huurwoning, w.v. overige verhuurdersTwenterand</v>
      </c>
      <c r="B168" s="1" t="s">
        <v>9</v>
      </c>
      <c r="C168" t="s">
        <v>112</v>
      </c>
      <c r="D168" t="s">
        <v>121</v>
      </c>
      <c r="E168">
        <v>45</v>
      </c>
    </row>
    <row r="169" spans="1:5" x14ac:dyDescent="0.25">
      <c r="A169" t="str">
        <f t="shared" si="2"/>
        <v>2016Vestigend in huurwoning, w.v. overige verhuurdersBorne</v>
      </c>
      <c r="B169" s="1" t="s">
        <v>9</v>
      </c>
      <c r="C169" t="s">
        <v>112</v>
      </c>
      <c r="D169" t="s">
        <v>122</v>
      </c>
      <c r="E169">
        <v>15</v>
      </c>
    </row>
    <row r="170" spans="1:5" x14ac:dyDescent="0.25">
      <c r="A170" t="str">
        <f t="shared" si="2"/>
        <v>2016Vestigend in huurwoning, w.v. overige verhuurdersHengelo</v>
      </c>
      <c r="B170" s="1" t="s">
        <v>9</v>
      </c>
      <c r="C170" t="s">
        <v>112</v>
      </c>
      <c r="D170" t="s">
        <v>123</v>
      </c>
      <c r="E170">
        <v>35</v>
      </c>
    </row>
    <row r="171" spans="1:5" x14ac:dyDescent="0.25">
      <c r="A171" t="str">
        <f t="shared" si="2"/>
        <v>2016Vestigend in huurwoning, w.v. overige verhuurdersEnschede</v>
      </c>
      <c r="B171" s="1" t="s">
        <v>9</v>
      </c>
      <c r="C171" t="s">
        <v>112</v>
      </c>
      <c r="D171" t="s">
        <v>124</v>
      </c>
      <c r="E171">
        <v>65</v>
      </c>
    </row>
    <row r="172" spans="1:5" x14ac:dyDescent="0.25">
      <c r="A172" t="str">
        <f t="shared" si="2"/>
        <v>2016Vestigend in huurwoning, w.v. overige verhuurdersGroningen</v>
      </c>
      <c r="B172" s="1" t="s">
        <v>9</v>
      </c>
      <c r="C172" t="s">
        <v>112</v>
      </c>
      <c r="D172" t="s">
        <v>125</v>
      </c>
      <c r="E172">
        <v>20</v>
      </c>
    </row>
    <row r="173" spans="1:5" x14ac:dyDescent="0.25">
      <c r="A173" t="str">
        <f t="shared" si="2"/>
        <v>2016Vestigend in huurwoning, w.v. overige verhuurdersDeventer</v>
      </c>
      <c r="B173" s="1" t="s">
        <v>9</v>
      </c>
      <c r="C173" t="s">
        <v>112</v>
      </c>
      <c r="D173" t="s">
        <v>126</v>
      </c>
      <c r="E173">
        <v>10</v>
      </c>
    </row>
    <row r="174" spans="1:5" x14ac:dyDescent="0.25">
      <c r="A174" t="str">
        <f t="shared" si="2"/>
        <v>2016Vestigend in huurwoning, w.v. overige verhuurdersRijssen-Holten</v>
      </c>
      <c r="B174" s="1" t="s">
        <v>9</v>
      </c>
      <c r="C174" t="s">
        <v>112</v>
      </c>
      <c r="D174" t="s">
        <v>127</v>
      </c>
      <c r="E174">
        <v>15</v>
      </c>
    </row>
    <row r="175" spans="1:5" x14ac:dyDescent="0.25">
      <c r="A175" t="str">
        <f t="shared" si="2"/>
        <v>2016Vestigend in huurwoning, w.v. overige verhuurdersAmsterdam</v>
      </c>
      <c r="B175" s="1" t="s">
        <v>9</v>
      </c>
      <c r="C175" t="s">
        <v>112</v>
      </c>
      <c r="D175" t="s">
        <v>128</v>
      </c>
      <c r="E175">
        <v>10</v>
      </c>
    </row>
    <row r="176" spans="1:5" x14ac:dyDescent="0.25">
      <c r="A176" t="str">
        <f t="shared" si="2"/>
        <v>2016Vestigend in huurwoning, w.v. overige verhuurdersHardenberg</v>
      </c>
      <c r="B176" s="1" t="s">
        <v>9</v>
      </c>
      <c r="C176" t="s">
        <v>112</v>
      </c>
      <c r="D176" t="s">
        <v>129</v>
      </c>
      <c r="E176">
        <v>10</v>
      </c>
    </row>
    <row r="177" spans="1:5" x14ac:dyDescent="0.25">
      <c r="A177" t="str">
        <f t="shared" si="2"/>
        <v>2016Eigendom onbekendTotaal</v>
      </c>
      <c r="B177" s="1" t="s">
        <v>9</v>
      </c>
      <c r="C177" t="s">
        <v>29</v>
      </c>
      <c r="D177" t="s">
        <v>11</v>
      </c>
      <c r="E177">
        <v>205</v>
      </c>
    </row>
    <row r="178" spans="1:5" x14ac:dyDescent="0.25">
      <c r="A178" t="str">
        <f t="shared" si="2"/>
        <v>2016Eigendom onbekendEenpersoonshuishouden</v>
      </c>
      <c r="B178" s="1" t="s">
        <v>9</v>
      </c>
      <c r="C178" t="s">
        <v>29</v>
      </c>
      <c r="D178" t="s">
        <v>12</v>
      </c>
      <c r="E178">
        <v>60</v>
      </c>
    </row>
    <row r="179" spans="1:5" x14ac:dyDescent="0.25">
      <c r="A179" t="str">
        <f t="shared" si="2"/>
        <v>2016Eigendom onbekendPaar zonder kinderen</v>
      </c>
      <c r="B179" s="1" t="s">
        <v>9</v>
      </c>
      <c r="C179" t="s">
        <v>29</v>
      </c>
      <c r="D179" t="s">
        <v>13</v>
      </c>
      <c r="E179">
        <v>30</v>
      </c>
    </row>
    <row r="180" spans="1:5" x14ac:dyDescent="0.25">
      <c r="A180" t="str">
        <f t="shared" si="2"/>
        <v>2016Eigendom onbekendPaar met kinderen</v>
      </c>
      <c r="B180" s="1" t="s">
        <v>9</v>
      </c>
      <c r="C180" t="s">
        <v>29</v>
      </c>
      <c r="D180" t="s">
        <v>14</v>
      </c>
      <c r="E180">
        <v>10</v>
      </c>
    </row>
    <row r="181" spans="1:5" x14ac:dyDescent="0.25">
      <c r="A181" t="str">
        <f t="shared" si="2"/>
        <v>2016Eigendom onbekendPaar met alleen kinderen &lt;18 jaar</v>
      </c>
      <c r="B181" s="1" t="s">
        <v>9</v>
      </c>
      <c r="C181" t="s">
        <v>29</v>
      </c>
      <c r="D181" t="s">
        <v>15</v>
      </c>
      <c r="E181">
        <v>5</v>
      </c>
    </row>
    <row r="182" spans="1:5" x14ac:dyDescent="0.25">
      <c r="A182" t="str">
        <f t="shared" si="2"/>
        <v>2016Eigendom onbekendPaar met minstens 1 kind &gt;= 18 jaar</v>
      </c>
      <c r="B182" s="1" t="s">
        <v>9</v>
      </c>
      <c r="C182" t="s">
        <v>29</v>
      </c>
      <c r="D182" t="s">
        <v>16</v>
      </c>
      <c r="E182">
        <v>10</v>
      </c>
    </row>
    <row r="183" spans="1:5" x14ac:dyDescent="0.25">
      <c r="A183" t="str">
        <f t="shared" si="2"/>
        <v>2016Eigendom onbekendEenoudergezin</v>
      </c>
      <c r="B183" s="1" t="s">
        <v>9</v>
      </c>
      <c r="C183" t="s">
        <v>29</v>
      </c>
      <c r="D183" t="s">
        <v>17</v>
      </c>
      <c r="E183">
        <v>5</v>
      </c>
    </row>
    <row r="184" spans="1:5" x14ac:dyDescent="0.25">
      <c r="A184" t="str">
        <f t="shared" si="2"/>
        <v>2016Eigendom onbekendEenoudergezin met alleen kinderen &lt; 18 jaar</v>
      </c>
      <c r="B184" s="1" t="s">
        <v>9</v>
      </c>
      <c r="C184" t="s">
        <v>29</v>
      </c>
      <c r="D184" t="s">
        <v>18</v>
      </c>
      <c r="E184" t="s">
        <v>27</v>
      </c>
    </row>
    <row r="185" spans="1:5" x14ac:dyDescent="0.25">
      <c r="A185" t="str">
        <f t="shared" si="2"/>
        <v>2016Eigendom onbekendEenoudergezin met minstens 1 kind &gt;= 18 jaar</v>
      </c>
      <c r="B185" s="1" t="s">
        <v>9</v>
      </c>
      <c r="C185" t="s">
        <v>29</v>
      </c>
      <c r="D185" t="s">
        <v>19</v>
      </c>
      <c r="E185">
        <v>5</v>
      </c>
    </row>
    <row r="186" spans="1:5" x14ac:dyDescent="0.25">
      <c r="A186" t="str">
        <f t="shared" si="2"/>
        <v>2016Eigendom onbekendOverig huishouden inclusief institutionele huishoudens</v>
      </c>
      <c r="B186" s="1" t="s">
        <v>9</v>
      </c>
      <c r="C186" t="s">
        <v>29</v>
      </c>
      <c r="D186" t="s">
        <v>20</v>
      </c>
      <c r="E186">
        <v>100</v>
      </c>
    </row>
    <row r="187" spans="1:5" x14ac:dyDescent="0.25">
      <c r="A187" t="str">
        <f t="shared" si="2"/>
        <v>2016Eigendom onbekendPersonen met een Nederlandse achtergrond</v>
      </c>
      <c r="B187" s="1" t="s">
        <v>9</v>
      </c>
      <c r="C187" t="s">
        <v>29</v>
      </c>
      <c r="D187" t="s">
        <v>21</v>
      </c>
      <c r="E187">
        <v>115</v>
      </c>
    </row>
    <row r="188" spans="1:5" x14ac:dyDescent="0.25">
      <c r="A188" t="str">
        <f t="shared" si="2"/>
        <v>2016Eigendom onbekendPersonen met een Westerse migratieachtergrond</v>
      </c>
      <c r="B188" s="1" t="s">
        <v>9</v>
      </c>
      <c r="C188" t="s">
        <v>29</v>
      </c>
      <c r="D188" t="s">
        <v>22</v>
      </c>
      <c r="E188">
        <v>25</v>
      </c>
    </row>
    <row r="189" spans="1:5" x14ac:dyDescent="0.25">
      <c r="A189" t="str">
        <f t="shared" si="2"/>
        <v>2016Eigendom onbekendPersonen met een niet-Westerse migratieachtergrond</v>
      </c>
      <c r="B189" s="1" t="s">
        <v>9</v>
      </c>
      <c r="C189" t="s">
        <v>29</v>
      </c>
      <c r="D189" t="s">
        <v>23</v>
      </c>
      <c r="E189">
        <v>65</v>
      </c>
    </row>
    <row r="190" spans="1:5" x14ac:dyDescent="0.25">
      <c r="A190" t="str">
        <f t="shared" si="2"/>
        <v>2016Eigendom onbekendminder dan 10.000 euro</v>
      </c>
      <c r="B190" s="1" t="s">
        <v>9</v>
      </c>
      <c r="C190" t="s">
        <v>29</v>
      </c>
      <c r="D190" t="s">
        <v>43</v>
      </c>
      <c r="E190" t="s">
        <v>27</v>
      </c>
    </row>
    <row r="191" spans="1:5" x14ac:dyDescent="0.25">
      <c r="A191" t="str">
        <f t="shared" si="2"/>
        <v>2016Eigendom onbekend10.000 euro tot 20.000 euro</v>
      </c>
      <c r="B191" s="1" t="s">
        <v>9</v>
      </c>
      <c r="C191" t="s">
        <v>29</v>
      </c>
      <c r="D191" t="s">
        <v>44</v>
      </c>
      <c r="E191" t="s">
        <v>27</v>
      </c>
    </row>
    <row r="192" spans="1:5" x14ac:dyDescent="0.25">
      <c r="A192" t="str">
        <f t="shared" si="2"/>
        <v>2016Eigendom onbekend20.000 euro tot 30.000 euro</v>
      </c>
      <c r="B192" s="1" t="s">
        <v>9</v>
      </c>
      <c r="C192" t="s">
        <v>29</v>
      </c>
      <c r="D192" t="s">
        <v>45</v>
      </c>
      <c r="E192" t="s">
        <v>27</v>
      </c>
    </row>
    <row r="193" spans="1:5" x14ac:dyDescent="0.25">
      <c r="A193" t="str">
        <f t="shared" si="2"/>
        <v>2016Eigendom onbekend30.000 euro tot 40.000 euro</v>
      </c>
      <c r="B193" s="1" t="s">
        <v>9</v>
      </c>
      <c r="C193" t="s">
        <v>29</v>
      </c>
      <c r="D193" t="s">
        <v>46</v>
      </c>
      <c r="E193" t="s">
        <v>27</v>
      </c>
    </row>
    <row r="194" spans="1:5" x14ac:dyDescent="0.25">
      <c r="A194" t="str">
        <f t="shared" si="2"/>
        <v>2016Eigendom onbekend40.000 euro tot 50.000 euro</v>
      </c>
      <c r="B194" s="1" t="s">
        <v>9</v>
      </c>
      <c r="C194" t="s">
        <v>29</v>
      </c>
      <c r="D194" t="s">
        <v>47</v>
      </c>
      <c r="E194" t="s">
        <v>27</v>
      </c>
    </row>
    <row r="195" spans="1:5" x14ac:dyDescent="0.25">
      <c r="A195" t="str">
        <f t="shared" ref="A195:A258" si="3">(B195&amp;C195&amp;D195)</f>
        <v>2016Eigendom onbekend50.000 euro tot 100.000 euro</v>
      </c>
      <c r="B195" s="1" t="s">
        <v>9</v>
      </c>
      <c r="C195" t="s">
        <v>29</v>
      </c>
      <c r="D195" t="s">
        <v>48</v>
      </c>
      <c r="E195" t="s">
        <v>27</v>
      </c>
    </row>
    <row r="196" spans="1:5" x14ac:dyDescent="0.25">
      <c r="A196" t="str">
        <f t="shared" si="3"/>
        <v>2016Eigendom onbekendmeer dan 100.000 euro</v>
      </c>
      <c r="B196" s="1" t="s">
        <v>9</v>
      </c>
      <c r="C196" t="s">
        <v>29</v>
      </c>
      <c r="D196" t="s">
        <v>49</v>
      </c>
      <c r="E196" t="s">
        <v>27</v>
      </c>
    </row>
    <row r="197" spans="1:5" x14ac:dyDescent="0.25">
      <c r="A197" t="str">
        <f t="shared" si="3"/>
        <v>2016Eigendom onbekendBesteedbaar inkomen onbekend</v>
      </c>
      <c r="B197" s="1" t="s">
        <v>9</v>
      </c>
      <c r="C197" t="s">
        <v>29</v>
      </c>
      <c r="D197" t="s">
        <v>24</v>
      </c>
      <c r="E197" t="s">
        <v>27</v>
      </c>
    </row>
    <row r="198" spans="1:5" x14ac:dyDescent="0.25">
      <c r="A198" t="str">
        <f t="shared" si="3"/>
        <v>2016Eigendom onbekendBesteedbaar inkomen niet van toepassing</v>
      </c>
      <c r="B198" s="1" t="s">
        <v>9</v>
      </c>
      <c r="C198" t="s">
        <v>29</v>
      </c>
      <c r="D198" t="s">
        <v>25</v>
      </c>
      <c r="E198" t="s">
        <v>27</v>
      </c>
    </row>
    <row r="199" spans="1:5" x14ac:dyDescent="0.25">
      <c r="A199" t="str">
        <f t="shared" si="3"/>
        <v>2016Eigendom onbekendTubbergen</v>
      </c>
      <c r="B199" s="1" t="s">
        <v>9</v>
      </c>
      <c r="C199" t="s">
        <v>29</v>
      </c>
      <c r="D199" t="s">
        <v>117</v>
      </c>
      <c r="E199">
        <v>5</v>
      </c>
    </row>
    <row r="200" spans="1:5" x14ac:dyDescent="0.25">
      <c r="A200" t="str">
        <f t="shared" si="3"/>
        <v>2016Eigendom onbekendWierden</v>
      </c>
      <c r="B200" s="1" t="s">
        <v>9</v>
      </c>
      <c r="C200" t="s">
        <v>29</v>
      </c>
      <c r="D200" t="s">
        <v>118</v>
      </c>
      <c r="E200">
        <v>10</v>
      </c>
    </row>
    <row r="201" spans="1:5" x14ac:dyDescent="0.25">
      <c r="A201" t="str">
        <f t="shared" si="3"/>
        <v>2016Eigendom onbekendHellendoorn</v>
      </c>
      <c r="B201" s="1" t="s">
        <v>9</v>
      </c>
      <c r="C201" t="s">
        <v>29</v>
      </c>
      <c r="D201" t="s">
        <v>119</v>
      </c>
      <c r="E201">
        <v>10</v>
      </c>
    </row>
    <row r="202" spans="1:5" x14ac:dyDescent="0.25">
      <c r="A202" t="str">
        <f t="shared" si="3"/>
        <v>2016Eigendom onbekendHof van Twente</v>
      </c>
      <c r="B202" s="1" t="s">
        <v>9</v>
      </c>
      <c r="C202" t="s">
        <v>29</v>
      </c>
      <c r="D202" t="s">
        <v>120</v>
      </c>
      <c r="E202" t="s">
        <v>27</v>
      </c>
    </row>
    <row r="203" spans="1:5" x14ac:dyDescent="0.25">
      <c r="A203" t="str">
        <f t="shared" si="3"/>
        <v>2016Eigendom onbekendTwenterand</v>
      </c>
      <c r="B203" s="1" t="s">
        <v>9</v>
      </c>
      <c r="C203" t="s">
        <v>29</v>
      </c>
      <c r="D203" t="s">
        <v>121</v>
      </c>
      <c r="E203">
        <v>5</v>
      </c>
    </row>
    <row r="204" spans="1:5" x14ac:dyDescent="0.25">
      <c r="A204" t="str">
        <f t="shared" si="3"/>
        <v>2016Eigendom onbekendBorne</v>
      </c>
      <c r="B204" s="1" t="s">
        <v>9</v>
      </c>
      <c r="C204" t="s">
        <v>29</v>
      </c>
      <c r="D204" t="s">
        <v>122</v>
      </c>
      <c r="E204" t="s">
        <v>27</v>
      </c>
    </row>
    <row r="205" spans="1:5" x14ac:dyDescent="0.25">
      <c r="A205" t="str">
        <f t="shared" si="3"/>
        <v>2016Eigendom onbekendHengelo</v>
      </c>
      <c r="B205" s="1" t="s">
        <v>9</v>
      </c>
      <c r="C205" t="s">
        <v>29</v>
      </c>
      <c r="D205" t="s">
        <v>123</v>
      </c>
      <c r="E205">
        <v>10</v>
      </c>
    </row>
    <row r="206" spans="1:5" x14ac:dyDescent="0.25">
      <c r="A206" t="str">
        <f t="shared" si="3"/>
        <v>2016Eigendom onbekendEnschede</v>
      </c>
      <c r="B206" s="1" t="s">
        <v>9</v>
      </c>
      <c r="C206" t="s">
        <v>29</v>
      </c>
      <c r="D206" t="s">
        <v>124</v>
      </c>
      <c r="E206">
        <v>30</v>
      </c>
    </row>
    <row r="207" spans="1:5" x14ac:dyDescent="0.25">
      <c r="A207" t="str">
        <f t="shared" si="3"/>
        <v>2016Eigendom onbekendGroningen</v>
      </c>
      <c r="B207" s="1" t="s">
        <v>9</v>
      </c>
      <c r="C207" t="s">
        <v>29</v>
      </c>
      <c r="D207" t="s">
        <v>125</v>
      </c>
      <c r="E207">
        <v>5</v>
      </c>
    </row>
    <row r="208" spans="1:5" x14ac:dyDescent="0.25">
      <c r="A208" t="str">
        <f t="shared" si="3"/>
        <v>2016Eigendom onbekendDeventer</v>
      </c>
      <c r="B208" s="1" t="s">
        <v>9</v>
      </c>
      <c r="C208" t="s">
        <v>29</v>
      </c>
      <c r="D208" t="s">
        <v>126</v>
      </c>
      <c r="E208">
        <v>5</v>
      </c>
    </row>
    <row r="209" spans="1:5" x14ac:dyDescent="0.25">
      <c r="A209" t="str">
        <f t="shared" si="3"/>
        <v>2016Eigendom onbekendRijssen-Holten</v>
      </c>
      <c r="B209" s="1" t="s">
        <v>9</v>
      </c>
      <c r="C209" t="s">
        <v>29</v>
      </c>
      <c r="D209" t="s">
        <v>127</v>
      </c>
      <c r="E209">
        <v>5</v>
      </c>
    </row>
    <row r="210" spans="1:5" x14ac:dyDescent="0.25">
      <c r="A210" t="str">
        <f t="shared" si="3"/>
        <v>2016Eigendom onbekendAmsterdam</v>
      </c>
      <c r="B210" s="1" t="s">
        <v>9</v>
      </c>
      <c r="C210" t="s">
        <v>29</v>
      </c>
      <c r="D210" t="s">
        <v>128</v>
      </c>
      <c r="E210">
        <v>5</v>
      </c>
    </row>
    <row r="211" spans="1:5" x14ac:dyDescent="0.25">
      <c r="A211" t="str">
        <f t="shared" si="3"/>
        <v>2016Eigendom onbekendHardenberg</v>
      </c>
      <c r="B211" s="1" t="s">
        <v>9</v>
      </c>
      <c r="C211" t="s">
        <v>29</v>
      </c>
      <c r="D211" t="s">
        <v>129</v>
      </c>
      <c r="E211">
        <v>5</v>
      </c>
    </row>
    <row r="212" spans="1:5" x14ac:dyDescent="0.25">
      <c r="A212" t="str">
        <f t="shared" si="3"/>
        <v>2017Totaal aantal personenTotaal</v>
      </c>
      <c r="B212" s="1" t="s">
        <v>30</v>
      </c>
      <c r="C212" t="s">
        <v>10</v>
      </c>
      <c r="D212" t="s">
        <v>11</v>
      </c>
      <c r="E212">
        <v>2700</v>
      </c>
    </row>
    <row r="213" spans="1:5" x14ac:dyDescent="0.25">
      <c r="A213" t="str">
        <f t="shared" si="3"/>
        <v>2017Totaal aantal personenEenpersoonshuishouden</v>
      </c>
      <c r="B213" s="1" t="s">
        <v>30</v>
      </c>
      <c r="C213" t="s">
        <v>10</v>
      </c>
      <c r="D213" t="s">
        <v>12</v>
      </c>
      <c r="E213">
        <v>640</v>
      </c>
    </row>
    <row r="214" spans="1:5" x14ac:dyDescent="0.25">
      <c r="A214" t="str">
        <f t="shared" si="3"/>
        <v>2017Totaal aantal personenPaar zonder kinderen</v>
      </c>
      <c r="B214" s="1" t="s">
        <v>30</v>
      </c>
      <c r="C214" t="s">
        <v>10</v>
      </c>
      <c r="D214" t="s">
        <v>13</v>
      </c>
      <c r="E214">
        <v>660</v>
      </c>
    </row>
    <row r="215" spans="1:5" x14ac:dyDescent="0.25">
      <c r="A215" t="str">
        <f t="shared" si="3"/>
        <v>2017Totaal aantal personenPaar met kinderen</v>
      </c>
      <c r="B215" s="1" t="s">
        <v>30</v>
      </c>
      <c r="C215" t="s">
        <v>10</v>
      </c>
      <c r="D215" t="s">
        <v>14</v>
      </c>
      <c r="E215">
        <v>745</v>
      </c>
    </row>
    <row r="216" spans="1:5" x14ac:dyDescent="0.25">
      <c r="A216" t="str">
        <f t="shared" si="3"/>
        <v>2017Totaal aantal personenPaar met alleen kinderen &lt;18 jaar</v>
      </c>
      <c r="B216" s="1" t="s">
        <v>30</v>
      </c>
      <c r="C216" t="s">
        <v>10</v>
      </c>
      <c r="D216" t="s">
        <v>15</v>
      </c>
      <c r="E216">
        <v>235</v>
      </c>
    </row>
    <row r="217" spans="1:5" x14ac:dyDescent="0.25">
      <c r="A217" t="str">
        <f t="shared" si="3"/>
        <v>2017Totaal aantal personenPaar met minstens 1 kind &gt;= 18 jaar</v>
      </c>
      <c r="B217" s="1" t="s">
        <v>30</v>
      </c>
      <c r="C217" t="s">
        <v>10</v>
      </c>
      <c r="D217" t="s">
        <v>16</v>
      </c>
      <c r="E217">
        <v>515</v>
      </c>
    </row>
    <row r="218" spans="1:5" x14ac:dyDescent="0.25">
      <c r="A218" t="str">
        <f t="shared" si="3"/>
        <v>2017Totaal aantal personenEenoudergezin</v>
      </c>
      <c r="B218" s="1" t="s">
        <v>30</v>
      </c>
      <c r="C218" t="s">
        <v>10</v>
      </c>
      <c r="D218" t="s">
        <v>17</v>
      </c>
      <c r="E218">
        <v>240</v>
      </c>
    </row>
    <row r="219" spans="1:5" x14ac:dyDescent="0.25">
      <c r="A219" t="str">
        <f t="shared" si="3"/>
        <v>2017Totaal aantal personenEenoudergezin met alleen kinderen &lt; 18 jaar</v>
      </c>
      <c r="B219" s="1" t="s">
        <v>30</v>
      </c>
      <c r="C219" t="s">
        <v>10</v>
      </c>
      <c r="D219" t="s">
        <v>18</v>
      </c>
      <c r="E219">
        <v>85</v>
      </c>
    </row>
    <row r="220" spans="1:5" x14ac:dyDescent="0.25">
      <c r="A220" t="str">
        <f t="shared" si="3"/>
        <v>2017Totaal aantal personenEenoudergezin met minstens 1 kind &gt;= 18 jaar</v>
      </c>
      <c r="B220" s="1" t="s">
        <v>30</v>
      </c>
      <c r="C220" t="s">
        <v>10</v>
      </c>
      <c r="D220" t="s">
        <v>19</v>
      </c>
      <c r="E220">
        <v>155</v>
      </c>
    </row>
    <row r="221" spans="1:5" x14ac:dyDescent="0.25">
      <c r="A221" t="str">
        <f t="shared" si="3"/>
        <v>2017Totaal aantal personenOverig huishouden inclusief institutionele huishoudens</v>
      </c>
      <c r="B221" s="1" t="s">
        <v>30</v>
      </c>
      <c r="C221" t="s">
        <v>10</v>
      </c>
      <c r="D221" t="s">
        <v>20</v>
      </c>
      <c r="E221">
        <v>410</v>
      </c>
    </row>
    <row r="222" spans="1:5" x14ac:dyDescent="0.25">
      <c r="A222" t="str">
        <f t="shared" si="3"/>
        <v>2017Totaal aantal personenPersonen met een Nederlandse achtergrond</v>
      </c>
      <c r="B222" s="1" t="s">
        <v>30</v>
      </c>
      <c r="C222" t="s">
        <v>10</v>
      </c>
      <c r="D222" t="s">
        <v>21</v>
      </c>
      <c r="E222">
        <v>1585</v>
      </c>
    </row>
    <row r="223" spans="1:5" x14ac:dyDescent="0.25">
      <c r="A223" t="str">
        <f t="shared" si="3"/>
        <v>2017Totaal aantal personenPersonen met een Westerse migratieachtergrond</v>
      </c>
      <c r="B223" s="1" t="s">
        <v>30</v>
      </c>
      <c r="C223" t="s">
        <v>10</v>
      </c>
      <c r="D223" t="s">
        <v>22</v>
      </c>
      <c r="E223">
        <v>435</v>
      </c>
    </row>
    <row r="224" spans="1:5" x14ac:dyDescent="0.25">
      <c r="A224" t="str">
        <f t="shared" si="3"/>
        <v>2017Totaal aantal personenPersonen met een niet-Westerse migratieachtergrond</v>
      </c>
      <c r="B224" s="1" t="s">
        <v>30</v>
      </c>
      <c r="C224" t="s">
        <v>10</v>
      </c>
      <c r="D224" t="s">
        <v>23</v>
      </c>
      <c r="E224">
        <v>680</v>
      </c>
    </row>
    <row r="225" spans="1:5" x14ac:dyDescent="0.25">
      <c r="A225" t="str">
        <f t="shared" si="3"/>
        <v>2017Totaal aantal personenminder dan 10.000 euro</v>
      </c>
      <c r="B225" s="1" t="s">
        <v>30</v>
      </c>
      <c r="C225" t="s">
        <v>10</v>
      </c>
      <c r="D225" t="s">
        <v>43</v>
      </c>
      <c r="E225">
        <v>200</v>
      </c>
    </row>
    <row r="226" spans="1:5" x14ac:dyDescent="0.25">
      <c r="A226" t="str">
        <f t="shared" si="3"/>
        <v>2017Totaal aantal personen10.000 euro tot 20.000 euro</v>
      </c>
      <c r="B226" s="1" t="s">
        <v>30</v>
      </c>
      <c r="C226" t="s">
        <v>10</v>
      </c>
      <c r="D226" t="s">
        <v>44</v>
      </c>
      <c r="E226">
        <v>300</v>
      </c>
    </row>
    <row r="227" spans="1:5" x14ac:dyDescent="0.25">
      <c r="A227" t="str">
        <f t="shared" si="3"/>
        <v>2017Totaal aantal personen20.000 euro tot 30.000 euro</v>
      </c>
      <c r="B227" s="1" t="s">
        <v>30</v>
      </c>
      <c r="C227" t="s">
        <v>10</v>
      </c>
      <c r="D227" t="s">
        <v>45</v>
      </c>
      <c r="E227">
        <v>400</v>
      </c>
    </row>
    <row r="228" spans="1:5" x14ac:dyDescent="0.25">
      <c r="A228" t="str">
        <f t="shared" si="3"/>
        <v>2017Totaal aantal personen30.000 euro tot 40.000 euro</v>
      </c>
      <c r="B228" s="1" t="s">
        <v>30</v>
      </c>
      <c r="C228" t="s">
        <v>10</v>
      </c>
      <c r="D228" t="s">
        <v>46</v>
      </c>
      <c r="E228">
        <v>300</v>
      </c>
    </row>
    <row r="229" spans="1:5" x14ac:dyDescent="0.25">
      <c r="A229" t="str">
        <f t="shared" si="3"/>
        <v>2017Totaal aantal personen40.000 euro tot 50.000 euro</v>
      </c>
      <c r="B229" s="1" t="s">
        <v>30</v>
      </c>
      <c r="C229" t="s">
        <v>10</v>
      </c>
      <c r="D229" t="s">
        <v>47</v>
      </c>
      <c r="E229">
        <v>200</v>
      </c>
    </row>
    <row r="230" spans="1:5" x14ac:dyDescent="0.25">
      <c r="A230" t="str">
        <f t="shared" si="3"/>
        <v>2017Totaal aantal personen50.000 euro tot 100.000 euro</v>
      </c>
      <c r="B230" s="1" t="s">
        <v>30</v>
      </c>
      <c r="C230" t="s">
        <v>10</v>
      </c>
      <c r="D230" t="s">
        <v>48</v>
      </c>
      <c r="E230">
        <v>500</v>
      </c>
    </row>
    <row r="231" spans="1:5" x14ac:dyDescent="0.25">
      <c r="A231" t="str">
        <f t="shared" si="3"/>
        <v>2017Totaal aantal personenmeer dan 100.000 euro</v>
      </c>
      <c r="B231" s="1" t="s">
        <v>30</v>
      </c>
      <c r="C231" t="s">
        <v>10</v>
      </c>
      <c r="D231" t="s">
        <v>49</v>
      </c>
      <c r="E231">
        <v>100</v>
      </c>
    </row>
    <row r="232" spans="1:5" x14ac:dyDescent="0.25">
      <c r="A232" t="str">
        <f t="shared" si="3"/>
        <v>2017Totaal aantal personenBesteedbaar inkomen onbekend</v>
      </c>
      <c r="B232" s="1" t="s">
        <v>30</v>
      </c>
      <c r="C232" t="s">
        <v>10</v>
      </c>
      <c r="D232" t="s">
        <v>24</v>
      </c>
      <c r="E232">
        <v>500</v>
      </c>
    </row>
    <row r="233" spans="1:5" x14ac:dyDescent="0.25">
      <c r="A233" t="str">
        <f t="shared" si="3"/>
        <v>2017Totaal aantal personenBesteedbaar inkomen niet van toepassing</v>
      </c>
      <c r="B233" s="1" t="s">
        <v>30</v>
      </c>
      <c r="C233" t="s">
        <v>10</v>
      </c>
      <c r="D233" t="s">
        <v>25</v>
      </c>
      <c r="E233">
        <v>300</v>
      </c>
    </row>
    <row r="234" spans="1:5" x14ac:dyDescent="0.25">
      <c r="A234" t="str">
        <f t="shared" si="3"/>
        <v>2017Totaal aantal personenTubbergen</v>
      </c>
      <c r="B234" s="1" t="s">
        <v>30</v>
      </c>
      <c r="C234" t="s">
        <v>10</v>
      </c>
      <c r="D234" t="s">
        <v>117</v>
      </c>
      <c r="E234">
        <v>135</v>
      </c>
    </row>
    <row r="235" spans="1:5" x14ac:dyDescent="0.25">
      <c r="A235" t="str">
        <f t="shared" si="3"/>
        <v>2017Totaal aantal personenWierden</v>
      </c>
      <c r="B235" s="1" t="s">
        <v>30</v>
      </c>
      <c r="C235" t="s">
        <v>10</v>
      </c>
      <c r="D235" t="s">
        <v>118</v>
      </c>
      <c r="E235">
        <v>180</v>
      </c>
    </row>
    <row r="236" spans="1:5" x14ac:dyDescent="0.25">
      <c r="A236" t="str">
        <f t="shared" si="3"/>
        <v>2017Totaal aantal personenHellendoorn</v>
      </c>
      <c r="B236" s="1" t="s">
        <v>30</v>
      </c>
      <c r="C236" t="s">
        <v>10</v>
      </c>
      <c r="D236" t="s">
        <v>119</v>
      </c>
      <c r="E236">
        <v>80</v>
      </c>
    </row>
    <row r="237" spans="1:5" x14ac:dyDescent="0.25">
      <c r="A237" t="str">
        <f t="shared" si="3"/>
        <v>2017Totaal aantal personenHof van Twente</v>
      </c>
      <c r="B237" s="1" t="s">
        <v>30</v>
      </c>
      <c r="C237" t="s">
        <v>10</v>
      </c>
      <c r="D237" t="s">
        <v>120</v>
      </c>
      <c r="E237">
        <v>25</v>
      </c>
    </row>
    <row r="238" spans="1:5" x14ac:dyDescent="0.25">
      <c r="A238" t="str">
        <f t="shared" si="3"/>
        <v>2017Totaal aantal personenTwenterand</v>
      </c>
      <c r="B238" s="1" t="s">
        <v>30</v>
      </c>
      <c r="C238" t="s">
        <v>10</v>
      </c>
      <c r="D238" t="s">
        <v>121</v>
      </c>
      <c r="E238">
        <v>125</v>
      </c>
    </row>
    <row r="239" spans="1:5" x14ac:dyDescent="0.25">
      <c r="A239" t="str">
        <f t="shared" si="3"/>
        <v>2017Totaal aantal personenBorne</v>
      </c>
      <c r="B239" s="1" t="s">
        <v>30</v>
      </c>
      <c r="C239" t="s">
        <v>10</v>
      </c>
      <c r="D239" t="s">
        <v>122</v>
      </c>
      <c r="E239">
        <v>90</v>
      </c>
    </row>
    <row r="240" spans="1:5" x14ac:dyDescent="0.25">
      <c r="A240" t="str">
        <f t="shared" si="3"/>
        <v>2017Totaal aantal personenHengelo</v>
      </c>
      <c r="B240" s="1" t="s">
        <v>30</v>
      </c>
      <c r="C240" t="s">
        <v>10</v>
      </c>
      <c r="D240" t="s">
        <v>123</v>
      </c>
      <c r="E240">
        <v>150</v>
      </c>
    </row>
    <row r="241" spans="1:5" x14ac:dyDescent="0.25">
      <c r="A241" t="str">
        <f t="shared" si="3"/>
        <v>2017Totaal aantal personenEnschede</v>
      </c>
      <c r="B241" s="1" t="s">
        <v>30</v>
      </c>
      <c r="C241" t="s">
        <v>10</v>
      </c>
      <c r="D241" t="s">
        <v>124</v>
      </c>
      <c r="E241">
        <v>205</v>
      </c>
    </row>
    <row r="242" spans="1:5" x14ac:dyDescent="0.25">
      <c r="A242" t="str">
        <f t="shared" si="3"/>
        <v>2017Totaal aantal personenGroningen</v>
      </c>
      <c r="B242" s="1" t="s">
        <v>30</v>
      </c>
      <c r="C242" t="s">
        <v>10</v>
      </c>
      <c r="D242" t="s">
        <v>125</v>
      </c>
      <c r="E242">
        <v>65</v>
      </c>
    </row>
    <row r="243" spans="1:5" x14ac:dyDescent="0.25">
      <c r="A243" t="str">
        <f t="shared" si="3"/>
        <v>2017Totaal aantal personenDeventer</v>
      </c>
      <c r="B243" s="1" t="s">
        <v>30</v>
      </c>
      <c r="C243" t="s">
        <v>10</v>
      </c>
      <c r="D243" t="s">
        <v>126</v>
      </c>
      <c r="E243">
        <v>50</v>
      </c>
    </row>
    <row r="244" spans="1:5" x14ac:dyDescent="0.25">
      <c r="A244" t="str">
        <f t="shared" si="3"/>
        <v>2017Totaal aantal personenRijssen-Holten</v>
      </c>
      <c r="B244" s="1" t="s">
        <v>30</v>
      </c>
      <c r="C244" t="s">
        <v>10</v>
      </c>
      <c r="D244" t="s">
        <v>127</v>
      </c>
      <c r="E244">
        <v>50</v>
      </c>
    </row>
    <row r="245" spans="1:5" x14ac:dyDescent="0.25">
      <c r="A245" t="str">
        <f t="shared" si="3"/>
        <v>2017Totaal aantal personenAmsterdam</v>
      </c>
      <c r="B245" s="1" t="s">
        <v>30</v>
      </c>
      <c r="C245" t="s">
        <v>10</v>
      </c>
      <c r="D245" t="s">
        <v>128</v>
      </c>
      <c r="E245">
        <v>30</v>
      </c>
    </row>
    <row r="246" spans="1:5" x14ac:dyDescent="0.25">
      <c r="A246" t="str">
        <f t="shared" si="3"/>
        <v>2017Totaal aantal personenHardenberg</v>
      </c>
      <c r="B246" s="1" t="s">
        <v>30</v>
      </c>
      <c r="C246" t="s">
        <v>10</v>
      </c>
      <c r="D246" t="s">
        <v>129</v>
      </c>
      <c r="E246">
        <v>35</v>
      </c>
    </row>
    <row r="247" spans="1:5" x14ac:dyDescent="0.25">
      <c r="A247" t="str">
        <f t="shared" si="3"/>
        <v>2017Vestigend in koopwoningTotaal</v>
      </c>
      <c r="B247" s="1" t="s">
        <v>30</v>
      </c>
      <c r="C247" t="s">
        <v>26</v>
      </c>
      <c r="D247" t="s">
        <v>11</v>
      </c>
      <c r="E247">
        <v>870</v>
      </c>
    </row>
    <row r="248" spans="1:5" x14ac:dyDescent="0.25">
      <c r="A248" t="str">
        <f t="shared" si="3"/>
        <v>2017Vestigend in koopwoningEenpersoonshuishouden</v>
      </c>
      <c r="B248" s="1" t="s">
        <v>30</v>
      </c>
      <c r="C248" t="s">
        <v>26</v>
      </c>
      <c r="D248" t="s">
        <v>12</v>
      </c>
      <c r="E248">
        <v>125</v>
      </c>
    </row>
    <row r="249" spans="1:5" x14ac:dyDescent="0.25">
      <c r="A249" t="str">
        <f t="shared" si="3"/>
        <v>2017Vestigend in koopwoningPaar zonder kinderen</v>
      </c>
      <c r="B249" s="1" t="s">
        <v>30</v>
      </c>
      <c r="C249" t="s">
        <v>26</v>
      </c>
      <c r="D249" t="s">
        <v>13</v>
      </c>
      <c r="E249">
        <v>270</v>
      </c>
    </row>
    <row r="250" spans="1:5" x14ac:dyDescent="0.25">
      <c r="A250" t="str">
        <f t="shared" si="3"/>
        <v>2017Vestigend in koopwoningPaar met kinderen</v>
      </c>
      <c r="B250" s="1" t="s">
        <v>30</v>
      </c>
      <c r="C250" t="s">
        <v>26</v>
      </c>
      <c r="D250" t="s">
        <v>14</v>
      </c>
      <c r="E250">
        <v>400</v>
      </c>
    </row>
    <row r="251" spans="1:5" x14ac:dyDescent="0.25">
      <c r="A251" t="str">
        <f t="shared" si="3"/>
        <v>2017Vestigend in koopwoningPaar met alleen kinderen &lt;18 jaar</v>
      </c>
      <c r="B251" s="1" t="s">
        <v>30</v>
      </c>
      <c r="C251" t="s">
        <v>26</v>
      </c>
      <c r="D251" t="s">
        <v>15</v>
      </c>
      <c r="E251">
        <v>105</v>
      </c>
    </row>
    <row r="252" spans="1:5" x14ac:dyDescent="0.25">
      <c r="A252" t="str">
        <f t="shared" si="3"/>
        <v>2017Vestigend in koopwoningPaar met minstens 1 kind &gt;= 18 jaar</v>
      </c>
      <c r="B252" s="1" t="s">
        <v>30</v>
      </c>
      <c r="C252" t="s">
        <v>26</v>
      </c>
      <c r="D252" t="s">
        <v>16</v>
      </c>
      <c r="E252">
        <v>290</v>
      </c>
    </row>
    <row r="253" spans="1:5" x14ac:dyDescent="0.25">
      <c r="A253" t="str">
        <f t="shared" si="3"/>
        <v>2017Vestigend in koopwoningEenoudergezin</v>
      </c>
      <c r="B253" s="1" t="s">
        <v>30</v>
      </c>
      <c r="C253" t="s">
        <v>26</v>
      </c>
      <c r="D253" t="s">
        <v>17</v>
      </c>
      <c r="E253">
        <v>65</v>
      </c>
    </row>
    <row r="254" spans="1:5" x14ac:dyDescent="0.25">
      <c r="A254" t="str">
        <f t="shared" si="3"/>
        <v>2017Vestigend in koopwoningEenoudergezin met alleen kinderen &lt; 18 jaar</v>
      </c>
      <c r="B254" s="1" t="s">
        <v>30</v>
      </c>
      <c r="C254" t="s">
        <v>26</v>
      </c>
      <c r="D254" t="s">
        <v>18</v>
      </c>
      <c r="E254">
        <v>10</v>
      </c>
    </row>
    <row r="255" spans="1:5" x14ac:dyDescent="0.25">
      <c r="A255" t="str">
        <f t="shared" si="3"/>
        <v>2017Vestigend in koopwoningEenoudergezin met minstens 1 kind &gt;= 18 jaar</v>
      </c>
      <c r="B255" s="1" t="s">
        <v>30</v>
      </c>
      <c r="C255" t="s">
        <v>26</v>
      </c>
      <c r="D255" t="s">
        <v>19</v>
      </c>
      <c r="E255">
        <v>55</v>
      </c>
    </row>
    <row r="256" spans="1:5" x14ac:dyDescent="0.25">
      <c r="A256" t="str">
        <f t="shared" si="3"/>
        <v>2017Vestigend in koopwoningOverig huishouden inclusief institutionele huishoudens</v>
      </c>
      <c r="B256" s="1" t="s">
        <v>30</v>
      </c>
      <c r="C256" t="s">
        <v>26</v>
      </c>
      <c r="D256" t="s">
        <v>20</v>
      </c>
      <c r="E256">
        <v>15</v>
      </c>
    </row>
    <row r="257" spans="1:5" x14ac:dyDescent="0.25">
      <c r="A257" t="str">
        <f t="shared" si="3"/>
        <v>2017Vestigend in koopwoningPersonen met een Nederlandse achtergrond</v>
      </c>
      <c r="B257" s="1" t="s">
        <v>30</v>
      </c>
      <c r="C257" t="s">
        <v>26</v>
      </c>
      <c r="D257" t="s">
        <v>21</v>
      </c>
      <c r="E257">
        <v>605</v>
      </c>
    </row>
    <row r="258" spans="1:5" x14ac:dyDescent="0.25">
      <c r="A258" t="str">
        <f t="shared" si="3"/>
        <v>2017Vestigend in koopwoningPersonen met een Westerse migratieachtergrond</v>
      </c>
      <c r="B258" s="1" t="s">
        <v>30</v>
      </c>
      <c r="C258" t="s">
        <v>26</v>
      </c>
      <c r="D258" t="s">
        <v>22</v>
      </c>
      <c r="E258">
        <v>130</v>
      </c>
    </row>
    <row r="259" spans="1:5" x14ac:dyDescent="0.25">
      <c r="A259" t="str">
        <f t="shared" ref="A259:A322" si="4">(B259&amp;C259&amp;D259)</f>
        <v>2017Vestigend in koopwoningPersonen met een niet-Westerse migratieachtergrond</v>
      </c>
      <c r="B259" s="1" t="s">
        <v>30</v>
      </c>
      <c r="C259" t="s">
        <v>26</v>
      </c>
      <c r="D259" t="s">
        <v>23</v>
      </c>
      <c r="E259">
        <v>140</v>
      </c>
    </row>
    <row r="260" spans="1:5" x14ac:dyDescent="0.25">
      <c r="A260" t="str">
        <f t="shared" si="4"/>
        <v>2017Vestigend in koopwoningminder dan 10.000 euro</v>
      </c>
      <c r="B260" s="1" t="s">
        <v>30</v>
      </c>
      <c r="C260" t="s">
        <v>26</v>
      </c>
      <c r="D260" t="s">
        <v>43</v>
      </c>
      <c r="E260">
        <v>100</v>
      </c>
    </row>
    <row r="261" spans="1:5" x14ac:dyDescent="0.25">
      <c r="A261" t="str">
        <f t="shared" si="4"/>
        <v>2017Vestigend in koopwoning10.000 euro tot 20.000 euro</v>
      </c>
      <c r="B261" s="1" t="s">
        <v>30</v>
      </c>
      <c r="C261" t="s">
        <v>26</v>
      </c>
      <c r="D261" t="s">
        <v>44</v>
      </c>
      <c r="E261">
        <v>100</v>
      </c>
    </row>
    <row r="262" spans="1:5" x14ac:dyDescent="0.25">
      <c r="A262" t="str">
        <f t="shared" si="4"/>
        <v>2017Vestigend in koopwoning20.000 euro tot 30.000 euro</v>
      </c>
      <c r="B262" s="1" t="s">
        <v>30</v>
      </c>
      <c r="C262" t="s">
        <v>26</v>
      </c>
      <c r="D262" t="s">
        <v>45</v>
      </c>
      <c r="E262">
        <v>100</v>
      </c>
    </row>
    <row r="263" spans="1:5" x14ac:dyDescent="0.25">
      <c r="A263" t="str">
        <f t="shared" si="4"/>
        <v>2017Vestigend in koopwoning30.000 euro tot 40.000 euro</v>
      </c>
      <c r="B263" s="1" t="s">
        <v>30</v>
      </c>
      <c r="C263" t="s">
        <v>26</v>
      </c>
      <c r="D263" t="s">
        <v>46</v>
      </c>
      <c r="E263">
        <v>100</v>
      </c>
    </row>
    <row r="264" spans="1:5" x14ac:dyDescent="0.25">
      <c r="A264" t="str">
        <f t="shared" si="4"/>
        <v>2017Vestigend in koopwoning40.000 euro tot 50.000 euro</v>
      </c>
      <c r="B264" s="1" t="s">
        <v>30</v>
      </c>
      <c r="C264" t="s">
        <v>26</v>
      </c>
      <c r="D264" t="s">
        <v>47</v>
      </c>
      <c r="E264">
        <v>100</v>
      </c>
    </row>
    <row r="265" spans="1:5" x14ac:dyDescent="0.25">
      <c r="A265" t="str">
        <f t="shared" si="4"/>
        <v>2017Vestigend in koopwoning50.000 euro tot 100.000 euro</v>
      </c>
      <c r="B265" s="1" t="s">
        <v>30</v>
      </c>
      <c r="C265" t="s">
        <v>26</v>
      </c>
      <c r="D265" t="s">
        <v>48</v>
      </c>
      <c r="E265">
        <v>200</v>
      </c>
    </row>
    <row r="266" spans="1:5" x14ac:dyDescent="0.25">
      <c r="A266" t="str">
        <f t="shared" si="4"/>
        <v>2017Vestigend in koopwoningmeer dan 100.000 euro</v>
      </c>
      <c r="B266" s="1" t="s">
        <v>30</v>
      </c>
      <c r="C266" t="s">
        <v>26</v>
      </c>
      <c r="D266" t="s">
        <v>49</v>
      </c>
      <c r="E266" t="s">
        <v>27</v>
      </c>
    </row>
    <row r="267" spans="1:5" x14ac:dyDescent="0.25">
      <c r="A267" t="str">
        <f t="shared" si="4"/>
        <v>2017Vestigend in koopwoningBesteedbaar inkomen onbekend</v>
      </c>
      <c r="B267" s="1" t="s">
        <v>30</v>
      </c>
      <c r="C267" t="s">
        <v>26</v>
      </c>
      <c r="D267" t="s">
        <v>24</v>
      </c>
      <c r="E267">
        <v>100</v>
      </c>
    </row>
    <row r="268" spans="1:5" x14ac:dyDescent="0.25">
      <c r="A268" t="str">
        <f t="shared" si="4"/>
        <v>2017Vestigend in koopwoningBesteedbaar inkomen niet van toepassing</v>
      </c>
      <c r="B268" s="1" t="s">
        <v>30</v>
      </c>
      <c r="C268" t="s">
        <v>26</v>
      </c>
      <c r="D268" t="s">
        <v>25</v>
      </c>
      <c r="E268" t="s">
        <v>27</v>
      </c>
    </row>
    <row r="269" spans="1:5" x14ac:dyDescent="0.25">
      <c r="A269" t="str">
        <f t="shared" si="4"/>
        <v>2017Vestigend in koopwoningTubbergen</v>
      </c>
      <c r="B269" s="1" t="s">
        <v>30</v>
      </c>
      <c r="C269" t="s">
        <v>26</v>
      </c>
      <c r="D269" t="s">
        <v>117</v>
      </c>
      <c r="E269">
        <v>60</v>
      </c>
    </row>
    <row r="270" spans="1:5" x14ac:dyDescent="0.25">
      <c r="A270" t="str">
        <f t="shared" si="4"/>
        <v>2017Vestigend in koopwoningWierden</v>
      </c>
      <c r="B270" s="1" t="s">
        <v>30</v>
      </c>
      <c r="C270" t="s">
        <v>26</v>
      </c>
      <c r="D270" t="s">
        <v>118</v>
      </c>
      <c r="E270">
        <v>80</v>
      </c>
    </row>
    <row r="271" spans="1:5" x14ac:dyDescent="0.25">
      <c r="A271" t="str">
        <f t="shared" si="4"/>
        <v>2017Vestigend in koopwoningHellendoorn</v>
      </c>
      <c r="B271" s="1" t="s">
        <v>30</v>
      </c>
      <c r="C271" t="s">
        <v>26</v>
      </c>
      <c r="D271" t="s">
        <v>119</v>
      </c>
      <c r="E271">
        <v>25</v>
      </c>
    </row>
    <row r="272" spans="1:5" x14ac:dyDescent="0.25">
      <c r="A272" t="str">
        <f t="shared" si="4"/>
        <v>2017Vestigend in koopwoningHof van Twente</v>
      </c>
      <c r="B272" s="1" t="s">
        <v>30</v>
      </c>
      <c r="C272" t="s">
        <v>26</v>
      </c>
      <c r="D272" t="s">
        <v>120</v>
      </c>
      <c r="E272">
        <v>5</v>
      </c>
    </row>
    <row r="273" spans="1:5" x14ac:dyDescent="0.25">
      <c r="A273" t="str">
        <f t="shared" si="4"/>
        <v>2017Vestigend in koopwoningTwenterand</v>
      </c>
      <c r="B273" s="1" t="s">
        <v>30</v>
      </c>
      <c r="C273" t="s">
        <v>26</v>
      </c>
      <c r="D273" t="s">
        <v>121</v>
      </c>
      <c r="E273">
        <v>45</v>
      </c>
    </row>
    <row r="274" spans="1:5" x14ac:dyDescent="0.25">
      <c r="A274" t="str">
        <f t="shared" si="4"/>
        <v>2017Vestigend in koopwoningBorne</v>
      </c>
      <c r="B274" s="1" t="s">
        <v>30</v>
      </c>
      <c r="C274" t="s">
        <v>26</v>
      </c>
      <c r="D274" t="s">
        <v>122</v>
      </c>
      <c r="E274">
        <v>35</v>
      </c>
    </row>
    <row r="275" spans="1:5" x14ac:dyDescent="0.25">
      <c r="A275" t="str">
        <f t="shared" si="4"/>
        <v>2017Vestigend in koopwoningHengelo</v>
      </c>
      <c r="B275" s="1" t="s">
        <v>30</v>
      </c>
      <c r="C275" t="s">
        <v>26</v>
      </c>
      <c r="D275" t="s">
        <v>123</v>
      </c>
      <c r="E275">
        <v>60</v>
      </c>
    </row>
    <row r="276" spans="1:5" x14ac:dyDescent="0.25">
      <c r="A276" t="str">
        <f t="shared" si="4"/>
        <v>2017Vestigend in koopwoningEnschede</v>
      </c>
      <c r="B276" s="1" t="s">
        <v>30</v>
      </c>
      <c r="C276" t="s">
        <v>26</v>
      </c>
      <c r="D276" t="s">
        <v>124</v>
      </c>
      <c r="E276">
        <v>80</v>
      </c>
    </row>
    <row r="277" spans="1:5" x14ac:dyDescent="0.25">
      <c r="A277" t="str">
        <f t="shared" si="4"/>
        <v>2017Vestigend in koopwoningGroningen</v>
      </c>
      <c r="B277" s="1" t="s">
        <v>30</v>
      </c>
      <c r="C277" t="s">
        <v>26</v>
      </c>
      <c r="D277" t="s">
        <v>125</v>
      </c>
      <c r="E277">
        <v>15</v>
      </c>
    </row>
    <row r="278" spans="1:5" x14ac:dyDescent="0.25">
      <c r="A278" t="str">
        <f t="shared" si="4"/>
        <v>2017Vestigend in koopwoningDeventer</v>
      </c>
      <c r="B278" s="1" t="s">
        <v>30</v>
      </c>
      <c r="C278" t="s">
        <v>26</v>
      </c>
      <c r="D278" t="s">
        <v>126</v>
      </c>
      <c r="E278">
        <v>20</v>
      </c>
    </row>
    <row r="279" spans="1:5" x14ac:dyDescent="0.25">
      <c r="A279" t="str">
        <f t="shared" si="4"/>
        <v>2017Vestigend in koopwoningRijssen-Holten</v>
      </c>
      <c r="B279" s="1" t="s">
        <v>30</v>
      </c>
      <c r="C279" t="s">
        <v>26</v>
      </c>
      <c r="D279" t="s">
        <v>127</v>
      </c>
      <c r="E279">
        <v>20</v>
      </c>
    </row>
    <row r="280" spans="1:5" x14ac:dyDescent="0.25">
      <c r="A280" t="str">
        <f t="shared" si="4"/>
        <v>2017Vestigend in koopwoningAmsterdam</v>
      </c>
      <c r="B280" s="1" t="s">
        <v>30</v>
      </c>
      <c r="C280" t="s">
        <v>26</v>
      </c>
      <c r="D280" t="s">
        <v>128</v>
      </c>
      <c r="E280">
        <v>15</v>
      </c>
    </row>
    <row r="281" spans="1:5" x14ac:dyDescent="0.25">
      <c r="A281" t="str">
        <f t="shared" si="4"/>
        <v>2017Vestigend in koopwoningHardenberg</v>
      </c>
      <c r="B281" s="1" t="s">
        <v>30</v>
      </c>
      <c r="C281" t="s">
        <v>26</v>
      </c>
      <c r="D281" t="s">
        <v>129</v>
      </c>
      <c r="E281">
        <v>10</v>
      </c>
    </row>
    <row r="282" spans="1:5" x14ac:dyDescent="0.25">
      <c r="A282" t="str">
        <f t="shared" si="4"/>
        <v>2017Vestigend in huurwoning, totaalTotaal</v>
      </c>
      <c r="B282" s="1" t="s">
        <v>30</v>
      </c>
      <c r="C282" t="s">
        <v>28</v>
      </c>
      <c r="D282" t="s">
        <v>11</v>
      </c>
      <c r="E282">
        <v>1635</v>
      </c>
    </row>
    <row r="283" spans="1:5" x14ac:dyDescent="0.25">
      <c r="A283" t="str">
        <f t="shared" si="4"/>
        <v>2017Vestigend in huurwoning, totaalEenpersoonshuishouden</v>
      </c>
      <c r="B283" s="1" t="s">
        <v>30</v>
      </c>
      <c r="C283" t="s">
        <v>28</v>
      </c>
      <c r="D283" t="s">
        <v>12</v>
      </c>
      <c r="E283">
        <v>460</v>
      </c>
    </row>
    <row r="284" spans="1:5" x14ac:dyDescent="0.25">
      <c r="A284" t="str">
        <f t="shared" si="4"/>
        <v>2017Vestigend in huurwoning, totaalPaar zonder kinderen</v>
      </c>
      <c r="B284" s="1" t="s">
        <v>30</v>
      </c>
      <c r="C284" t="s">
        <v>28</v>
      </c>
      <c r="D284" t="s">
        <v>13</v>
      </c>
      <c r="E284">
        <v>360</v>
      </c>
    </row>
    <row r="285" spans="1:5" x14ac:dyDescent="0.25">
      <c r="A285" t="str">
        <f t="shared" si="4"/>
        <v>2017Vestigend in huurwoning, totaalPaar met kinderen</v>
      </c>
      <c r="B285" s="1" t="s">
        <v>30</v>
      </c>
      <c r="C285" t="s">
        <v>28</v>
      </c>
      <c r="D285" t="s">
        <v>14</v>
      </c>
      <c r="E285">
        <v>325</v>
      </c>
    </row>
    <row r="286" spans="1:5" x14ac:dyDescent="0.25">
      <c r="A286" t="str">
        <f t="shared" si="4"/>
        <v>2017Vestigend in huurwoning, totaalPaar met alleen kinderen &lt;18 jaar</v>
      </c>
      <c r="B286" s="1" t="s">
        <v>30</v>
      </c>
      <c r="C286" t="s">
        <v>28</v>
      </c>
      <c r="D286" t="s">
        <v>15</v>
      </c>
      <c r="E286">
        <v>120</v>
      </c>
    </row>
    <row r="287" spans="1:5" x14ac:dyDescent="0.25">
      <c r="A287" t="str">
        <f t="shared" si="4"/>
        <v>2017Vestigend in huurwoning, totaalPaar met minstens 1 kind &gt;= 18 jaar</v>
      </c>
      <c r="B287" s="1" t="s">
        <v>30</v>
      </c>
      <c r="C287" t="s">
        <v>28</v>
      </c>
      <c r="D287" t="s">
        <v>16</v>
      </c>
      <c r="E287">
        <v>205</v>
      </c>
    </row>
    <row r="288" spans="1:5" x14ac:dyDescent="0.25">
      <c r="A288" t="str">
        <f t="shared" si="4"/>
        <v>2017Vestigend in huurwoning, totaalEenoudergezin</v>
      </c>
      <c r="B288" s="1" t="s">
        <v>30</v>
      </c>
      <c r="C288" t="s">
        <v>28</v>
      </c>
      <c r="D288" t="s">
        <v>17</v>
      </c>
      <c r="E288">
        <v>175</v>
      </c>
    </row>
    <row r="289" spans="1:5" x14ac:dyDescent="0.25">
      <c r="A289" t="str">
        <f t="shared" si="4"/>
        <v>2017Vestigend in huurwoning, totaalEenoudergezin met alleen kinderen &lt; 18 jaar</v>
      </c>
      <c r="B289" s="1" t="s">
        <v>30</v>
      </c>
      <c r="C289" t="s">
        <v>28</v>
      </c>
      <c r="D289" t="s">
        <v>18</v>
      </c>
      <c r="E289">
        <v>75</v>
      </c>
    </row>
    <row r="290" spans="1:5" x14ac:dyDescent="0.25">
      <c r="A290" t="str">
        <f t="shared" si="4"/>
        <v>2017Vestigend in huurwoning, totaalEenoudergezin met minstens 1 kind &gt;= 18 jaar</v>
      </c>
      <c r="B290" s="1" t="s">
        <v>30</v>
      </c>
      <c r="C290" t="s">
        <v>28</v>
      </c>
      <c r="D290" t="s">
        <v>19</v>
      </c>
      <c r="E290">
        <v>105</v>
      </c>
    </row>
    <row r="291" spans="1:5" x14ac:dyDescent="0.25">
      <c r="A291" t="str">
        <f t="shared" si="4"/>
        <v>2017Vestigend in huurwoning, totaalOverig huishouden inclusief institutionele huishoudens</v>
      </c>
      <c r="B291" s="1" t="s">
        <v>30</v>
      </c>
      <c r="C291" t="s">
        <v>28</v>
      </c>
      <c r="D291" t="s">
        <v>20</v>
      </c>
      <c r="E291">
        <v>315</v>
      </c>
    </row>
    <row r="292" spans="1:5" x14ac:dyDescent="0.25">
      <c r="A292" t="str">
        <f t="shared" si="4"/>
        <v>2017Vestigend in huurwoning, totaalPersonen met een Nederlandse achtergrond</v>
      </c>
      <c r="B292" s="1" t="s">
        <v>30</v>
      </c>
      <c r="C292" t="s">
        <v>28</v>
      </c>
      <c r="D292" t="s">
        <v>21</v>
      </c>
      <c r="E292">
        <v>850</v>
      </c>
    </row>
    <row r="293" spans="1:5" x14ac:dyDescent="0.25">
      <c r="A293" t="str">
        <f t="shared" si="4"/>
        <v>2017Vestigend in huurwoning, totaalPersonen met een Westerse migratieachtergrond</v>
      </c>
      <c r="B293" s="1" t="s">
        <v>30</v>
      </c>
      <c r="C293" t="s">
        <v>28</v>
      </c>
      <c r="D293" t="s">
        <v>22</v>
      </c>
      <c r="E293">
        <v>290</v>
      </c>
    </row>
    <row r="294" spans="1:5" x14ac:dyDescent="0.25">
      <c r="A294" t="str">
        <f t="shared" si="4"/>
        <v>2017Vestigend in huurwoning, totaalPersonen met een niet-Westerse migratieachtergrond</v>
      </c>
      <c r="B294" s="1" t="s">
        <v>30</v>
      </c>
      <c r="C294" t="s">
        <v>28</v>
      </c>
      <c r="D294" t="s">
        <v>23</v>
      </c>
      <c r="E294">
        <v>490</v>
      </c>
    </row>
    <row r="295" spans="1:5" x14ac:dyDescent="0.25">
      <c r="A295" t="str">
        <f t="shared" si="4"/>
        <v>2017Vestigend in huurwoning, totaalminder dan 10.000 euro</v>
      </c>
      <c r="B295" s="1" t="s">
        <v>30</v>
      </c>
      <c r="C295" t="s">
        <v>28</v>
      </c>
      <c r="D295" t="s">
        <v>43</v>
      </c>
      <c r="E295">
        <v>100</v>
      </c>
    </row>
    <row r="296" spans="1:5" x14ac:dyDescent="0.25">
      <c r="A296" t="str">
        <f t="shared" si="4"/>
        <v>2017Vestigend in huurwoning, totaal10.000 euro tot 20.000 euro</v>
      </c>
      <c r="B296" s="1" t="s">
        <v>30</v>
      </c>
      <c r="C296" t="s">
        <v>28</v>
      </c>
      <c r="D296" t="s">
        <v>44</v>
      </c>
      <c r="E296">
        <v>200</v>
      </c>
    </row>
    <row r="297" spans="1:5" x14ac:dyDescent="0.25">
      <c r="A297" t="str">
        <f t="shared" si="4"/>
        <v>2017Vestigend in huurwoning, totaal20.000 euro tot 30.000 euro</v>
      </c>
      <c r="B297" s="1" t="s">
        <v>30</v>
      </c>
      <c r="C297" t="s">
        <v>28</v>
      </c>
      <c r="D297" t="s">
        <v>45</v>
      </c>
      <c r="E297">
        <v>200</v>
      </c>
    </row>
    <row r="298" spans="1:5" x14ac:dyDescent="0.25">
      <c r="A298" t="str">
        <f t="shared" si="4"/>
        <v>2017Vestigend in huurwoning, totaal30.000 euro tot 40.000 euro</v>
      </c>
      <c r="B298" s="1" t="s">
        <v>30</v>
      </c>
      <c r="C298" t="s">
        <v>28</v>
      </c>
      <c r="D298" t="s">
        <v>46</v>
      </c>
      <c r="E298">
        <v>100</v>
      </c>
    </row>
    <row r="299" spans="1:5" x14ac:dyDescent="0.25">
      <c r="A299" t="str">
        <f t="shared" si="4"/>
        <v>2017Vestigend in huurwoning, totaal40.000 euro tot 50.000 euro</v>
      </c>
      <c r="B299" s="1" t="s">
        <v>30</v>
      </c>
      <c r="C299" t="s">
        <v>28</v>
      </c>
      <c r="D299" t="s">
        <v>47</v>
      </c>
      <c r="E299">
        <v>100</v>
      </c>
    </row>
    <row r="300" spans="1:5" x14ac:dyDescent="0.25">
      <c r="A300" t="str">
        <f t="shared" si="4"/>
        <v>2017Vestigend in huurwoning, totaal50.000 euro tot 100.000 euro</v>
      </c>
      <c r="B300" s="1" t="s">
        <v>30</v>
      </c>
      <c r="C300" t="s">
        <v>28</v>
      </c>
      <c r="D300" t="s">
        <v>48</v>
      </c>
      <c r="E300">
        <v>200</v>
      </c>
    </row>
    <row r="301" spans="1:5" x14ac:dyDescent="0.25">
      <c r="A301" t="str">
        <f t="shared" si="4"/>
        <v>2017Vestigend in huurwoning, totaalmeer dan 100.000 euro</v>
      </c>
      <c r="B301" s="1" t="s">
        <v>30</v>
      </c>
      <c r="C301" t="s">
        <v>28</v>
      </c>
      <c r="D301" t="s">
        <v>49</v>
      </c>
      <c r="E301" t="s">
        <v>27</v>
      </c>
    </row>
    <row r="302" spans="1:5" x14ac:dyDescent="0.25">
      <c r="A302" t="str">
        <f t="shared" si="4"/>
        <v>2017Vestigend in huurwoning, totaalBesteedbaar inkomen onbekend</v>
      </c>
      <c r="B302" s="1" t="s">
        <v>30</v>
      </c>
      <c r="C302" t="s">
        <v>28</v>
      </c>
      <c r="D302" t="s">
        <v>24</v>
      </c>
      <c r="E302">
        <v>400</v>
      </c>
    </row>
    <row r="303" spans="1:5" x14ac:dyDescent="0.25">
      <c r="A303" t="str">
        <f t="shared" si="4"/>
        <v>2017Vestigend in huurwoning, totaalBesteedbaar inkomen niet van toepassing</v>
      </c>
      <c r="B303" s="1" t="s">
        <v>30</v>
      </c>
      <c r="C303" t="s">
        <v>28</v>
      </c>
      <c r="D303" t="s">
        <v>25</v>
      </c>
      <c r="E303">
        <v>300</v>
      </c>
    </row>
    <row r="304" spans="1:5" x14ac:dyDescent="0.25">
      <c r="A304" t="str">
        <f t="shared" si="4"/>
        <v>2017Vestigend in huurwoning, totaalTubbergen</v>
      </c>
      <c r="B304" s="1" t="s">
        <v>30</v>
      </c>
      <c r="C304" t="s">
        <v>28</v>
      </c>
      <c r="D304" t="s">
        <v>117</v>
      </c>
      <c r="E304">
        <v>70</v>
      </c>
    </row>
    <row r="305" spans="1:5" x14ac:dyDescent="0.25">
      <c r="A305" t="str">
        <f t="shared" si="4"/>
        <v>2017Vestigend in huurwoning, totaalWierden</v>
      </c>
      <c r="B305" s="1" t="s">
        <v>30</v>
      </c>
      <c r="C305" t="s">
        <v>28</v>
      </c>
      <c r="D305" t="s">
        <v>118</v>
      </c>
      <c r="E305">
        <v>80</v>
      </c>
    </row>
    <row r="306" spans="1:5" x14ac:dyDescent="0.25">
      <c r="A306" t="str">
        <f t="shared" si="4"/>
        <v>2017Vestigend in huurwoning, totaalHellendoorn</v>
      </c>
      <c r="B306" s="1" t="s">
        <v>30</v>
      </c>
      <c r="C306" t="s">
        <v>28</v>
      </c>
      <c r="D306" t="s">
        <v>119</v>
      </c>
      <c r="E306">
        <v>45</v>
      </c>
    </row>
    <row r="307" spans="1:5" x14ac:dyDescent="0.25">
      <c r="A307" t="str">
        <f t="shared" si="4"/>
        <v>2017Vestigend in huurwoning, totaalHof van Twente</v>
      </c>
      <c r="B307" s="1" t="s">
        <v>30</v>
      </c>
      <c r="C307" t="s">
        <v>28</v>
      </c>
      <c r="D307" t="s">
        <v>120</v>
      </c>
      <c r="E307">
        <v>15</v>
      </c>
    </row>
    <row r="308" spans="1:5" x14ac:dyDescent="0.25">
      <c r="A308" t="str">
        <f t="shared" si="4"/>
        <v>2017Vestigend in huurwoning, totaalTwenterand</v>
      </c>
      <c r="B308" s="1" t="s">
        <v>30</v>
      </c>
      <c r="C308" t="s">
        <v>28</v>
      </c>
      <c r="D308" t="s">
        <v>121</v>
      </c>
      <c r="E308">
        <v>70</v>
      </c>
    </row>
    <row r="309" spans="1:5" x14ac:dyDescent="0.25">
      <c r="A309" t="str">
        <f t="shared" si="4"/>
        <v>2017Vestigend in huurwoning, totaalBorne</v>
      </c>
      <c r="B309" s="1" t="s">
        <v>30</v>
      </c>
      <c r="C309" t="s">
        <v>28</v>
      </c>
      <c r="D309" t="s">
        <v>122</v>
      </c>
      <c r="E309">
        <v>55</v>
      </c>
    </row>
    <row r="310" spans="1:5" x14ac:dyDescent="0.25">
      <c r="A310" t="str">
        <f t="shared" si="4"/>
        <v>2017Vestigend in huurwoning, totaalHengelo</v>
      </c>
      <c r="B310" s="1" t="s">
        <v>30</v>
      </c>
      <c r="C310" t="s">
        <v>28</v>
      </c>
      <c r="D310" t="s">
        <v>123</v>
      </c>
      <c r="E310">
        <v>85</v>
      </c>
    </row>
    <row r="311" spans="1:5" x14ac:dyDescent="0.25">
      <c r="A311" t="str">
        <f t="shared" si="4"/>
        <v>2017Vestigend in huurwoning, totaalEnschede</v>
      </c>
      <c r="B311" s="1" t="s">
        <v>30</v>
      </c>
      <c r="C311" t="s">
        <v>28</v>
      </c>
      <c r="D311" t="s">
        <v>124</v>
      </c>
      <c r="E311">
        <v>105</v>
      </c>
    </row>
    <row r="312" spans="1:5" x14ac:dyDescent="0.25">
      <c r="A312" t="str">
        <f t="shared" si="4"/>
        <v>2017Vestigend in huurwoning, totaalGroningen</v>
      </c>
      <c r="B312" s="1" t="s">
        <v>30</v>
      </c>
      <c r="C312" t="s">
        <v>28</v>
      </c>
      <c r="D312" t="s">
        <v>125</v>
      </c>
      <c r="E312">
        <v>50</v>
      </c>
    </row>
    <row r="313" spans="1:5" x14ac:dyDescent="0.25">
      <c r="A313" t="str">
        <f t="shared" si="4"/>
        <v>2017Vestigend in huurwoning, totaalDeventer</v>
      </c>
      <c r="B313" s="1" t="s">
        <v>30</v>
      </c>
      <c r="C313" t="s">
        <v>28</v>
      </c>
      <c r="D313" t="s">
        <v>126</v>
      </c>
      <c r="E313">
        <v>25</v>
      </c>
    </row>
    <row r="314" spans="1:5" x14ac:dyDescent="0.25">
      <c r="A314" t="str">
        <f t="shared" si="4"/>
        <v>2017Vestigend in huurwoning, totaalRijssen-Holten</v>
      </c>
      <c r="B314" s="1" t="s">
        <v>30</v>
      </c>
      <c r="C314" t="s">
        <v>28</v>
      </c>
      <c r="D314" t="s">
        <v>127</v>
      </c>
      <c r="E314">
        <v>25</v>
      </c>
    </row>
    <row r="315" spans="1:5" x14ac:dyDescent="0.25">
      <c r="A315" t="str">
        <f t="shared" si="4"/>
        <v>2017Vestigend in huurwoning, totaalAmsterdam</v>
      </c>
      <c r="B315" s="1" t="s">
        <v>30</v>
      </c>
      <c r="C315" t="s">
        <v>28</v>
      </c>
      <c r="D315" t="s">
        <v>128</v>
      </c>
      <c r="E315">
        <v>15</v>
      </c>
    </row>
    <row r="316" spans="1:5" x14ac:dyDescent="0.25">
      <c r="A316" t="str">
        <f t="shared" si="4"/>
        <v>2017Vestigend in huurwoning, totaalHardenberg</v>
      </c>
      <c r="B316" s="1" t="s">
        <v>30</v>
      </c>
      <c r="C316" t="s">
        <v>28</v>
      </c>
      <c r="D316" t="s">
        <v>129</v>
      </c>
      <c r="E316">
        <v>20</v>
      </c>
    </row>
    <row r="317" spans="1:5" x14ac:dyDescent="0.25">
      <c r="A317" t="str">
        <f t="shared" si="4"/>
        <v>2017Vestigend in huurwoning, w.v. woningcorporatieTotaal</v>
      </c>
      <c r="B317" s="1" t="s">
        <v>30</v>
      </c>
      <c r="C317" t="s">
        <v>111</v>
      </c>
      <c r="D317" t="s">
        <v>11</v>
      </c>
      <c r="E317">
        <v>650</v>
      </c>
    </row>
    <row r="318" spans="1:5" x14ac:dyDescent="0.25">
      <c r="A318" t="str">
        <f t="shared" si="4"/>
        <v>2017Vestigend in huurwoning, w.v. woningcorporatieEenpersoonshuishouden</v>
      </c>
      <c r="B318" s="1" t="s">
        <v>30</v>
      </c>
      <c r="C318" t="s">
        <v>111</v>
      </c>
      <c r="D318" t="s">
        <v>12</v>
      </c>
      <c r="E318">
        <v>205</v>
      </c>
    </row>
    <row r="319" spans="1:5" x14ac:dyDescent="0.25">
      <c r="A319" t="str">
        <f t="shared" si="4"/>
        <v>2017Vestigend in huurwoning, w.v. woningcorporatiePaar zonder kinderen</v>
      </c>
      <c r="B319" s="1" t="s">
        <v>30</v>
      </c>
      <c r="C319" t="s">
        <v>111</v>
      </c>
      <c r="D319" t="s">
        <v>13</v>
      </c>
      <c r="E319">
        <v>185</v>
      </c>
    </row>
    <row r="320" spans="1:5" x14ac:dyDescent="0.25">
      <c r="A320" t="str">
        <f t="shared" si="4"/>
        <v>2017Vestigend in huurwoning, w.v. woningcorporatiePaar met kinderen</v>
      </c>
      <c r="B320" s="1" t="s">
        <v>30</v>
      </c>
      <c r="C320" t="s">
        <v>111</v>
      </c>
      <c r="D320" t="s">
        <v>14</v>
      </c>
      <c r="E320">
        <v>140</v>
      </c>
    </row>
    <row r="321" spans="1:5" x14ac:dyDescent="0.25">
      <c r="A321" t="str">
        <f t="shared" si="4"/>
        <v>2017Vestigend in huurwoning, w.v. woningcorporatiePaar met alleen kinderen &lt;18 jaar</v>
      </c>
      <c r="B321" s="1" t="s">
        <v>30</v>
      </c>
      <c r="C321" t="s">
        <v>111</v>
      </c>
      <c r="D321" t="s">
        <v>15</v>
      </c>
      <c r="E321">
        <v>45</v>
      </c>
    </row>
    <row r="322" spans="1:5" x14ac:dyDescent="0.25">
      <c r="A322" t="str">
        <f t="shared" si="4"/>
        <v>2017Vestigend in huurwoning, w.v. woningcorporatiePaar met minstens 1 kind &gt;= 18 jaar</v>
      </c>
      <c r="B322" s="1" t="s">
        <v>30</v>
      </c>
      <c r="C322" t="s">
        <v>111</v>
      </c>
      <c r="D322" t="s">
        <v>16</v>
      </c>
      <c r="E322">
        <v>95</v>
      </c>
    </row>
    <row r="323" spans="1:5" x14ac:dyDescent="0.25">
      <c r="A323" t="str">
        <f t="shared" ref="A323:A386" si="5">(B323&amp;C323&amp;D323)</f>
        <v>2017Vestigend in huurwoning, w.v. woningcorporatieEenoudergezin</v>
      </c>
      <c r="B323" s="1" t="s">
        <v>30</v>
      </c>
      <c r="C323" t="s">
        <v>111</v>
      </c>
      <c r="D323" t="s">
        <v>17</v>
      </c>
      <c r="E323">
        <v>80</v>
      </c>
    </row>
    <row r="324" spans="1:5" x14ac:dyDescent="0.25">
      <c r="A324" t="str">
        <f t="shared" si="5"/>
        <v>2017Vestigend in huurwoning, w.v. woningcorporatieEenoudergezin met alleen kinderen &lt; 18 jaar</v>
      </c>
      <c r="B324" s="1" t="s">
        <v>30</v>
      </c>
      <c r="C324" t="s">
        <v>111</v>
      </c>
      <c r="D324" t="s">
        <v>18</v>
      </c>
      <c r="E324">
        <v>35</v>
      </c>
    </row>
    <row r="325" spans="1:5" x14ac:dyDescent="0.25">
      <c r="A325" t="str">
        <f t="shared" si="5"/>
        <v>2017Vestigend in huurwoning, w.v. woningcorporatieEenoudergezin met minstens 1 kind &gt;= 18 jaar</v>
      </c>
      <c r="B325" s="1" t="s">
        <v>30</v>
      </c>
      <c r="C325" t="s">
        <v>111</v>
      </c>
      <c r="D325" t="s">
        <v>19</v>
      </c>
      <c r="E325">
        <v>45</v>
      </c>
    </row>
    <row r="326" spans="1:5" x14ac:dyDescent="0.25">
      <c r="A326" t="str">
        <f t="shared" si="5"/>
        <v>2017Vestigend in huurwoning, w.v. woningcorporatieOverig huishouden inclusief institutionele huishoudens</v>
      </c>
      <c r="B326" s="1" t="s">
        <v>30</v>
      </c>
      <c r="C326" t="s">
        <v>111</v>
      </c>
      <c r="D326" t="s">
        <v>20</v>
      </c>
      <c r="E326">
        <v>40</v>
      </c>
    </row>
    <row r="327" spans="1:5" x14ac:dyDescent="0.25">
      <c r="A327" t="str">
        <f t="shared" si="5"/>
        <v>2017Vestigend in huurwoning, w.v. woningcorporatiePersonen met een Nederlandse achtergrond</v>
      </c>
      <c r="B327" s="1" t="s">
        <v>30</v>
      </c>
      <c r="C327" t="s">
        <v>111</v>
      </c>
      <c r="D327" t="s">
        <v>21</v>
      </c>
      <c r="E327">
        <v>375</v>
      </c>
    </row>
    <row r="328" spans="1:5" x14ac:dyDescent="0.25">
      <c r="A328" t="str">
        <f t="shared" si="5"/>
        <v>2017Vestigend in huurwoning, w.v. woningcorporatiePersonen met een Westerse migratieachtergrond</v>
      </c>
      <c r="B328" s="1" t="s">
        <v>30</v>
      </c>
      <c r="C328" t="s">
        <v>111</v>
      </c>
      <c r="D328" t="s">
        <v>22</v>
      </c>
      <c r="E328">
        <v>135</v>
      </c>
    </row>
    <row r="329" spans="1:5" x14ac:dyDescent="0.25">
      <c r="A329" t="str">
        <f t="shared" si="5"/>
        <v>2017Vestigend in huurwoning, w.v. woningcorporatiePersonen met een niet-Westerse migratieachtergrond</v>
      </c>
      <c r="B329" s="1" t="s">
        <v>30</v>
      </c>
      <c r="C329" t="s">
        <v>111</v>
      </c>
      <c r="D329" t="s">
        <v>23</v>
      </c>
      <c r="E329">
        <v>145</v>
      </c>
    </row>
    <row r="330" spans="1:5" x14ac:dyDescent="0.25">
      <c r="A330" t="str">
        <f t="shared" si="5"/>
        <v>2017Vestigend in huurwoning, w.v. woningcorporatieminder dan 10.000 euro</v>
      </c>
      <c r="B330" s="1" t="s">
        <v>30</v>
      </c>
      <c r="C330" t="s">
        <v>111</v>
      </c>
      <c r="D330" t="s">
        <v>43</v>
      </c>
      <c r="E330" t="s">
        <v>27</v>
      </c>
    </row>
    <row r="331" spans="1:5" x14ac:dyDescent="0.25">
      <c r="A331" t="str">
        <f t="shared" si="5"/>
        <v>2017Vestigend in huurwoning, w.v. woningcorporatie10.000 euro tot 20.000 euro</v>
      </c>
      <c r="B331" s="1" t="s">
        <v>30</v>
      </c>
      <c r="C331" t="s">
        <v>111</v>
      </c>
      <c r="D331" t="s">
        <v>44</v>
      </c>
      <c r="E331">
        <v>100</v>
      </c>
    </row>
    <row r="332" spans="1:5" x14ac:dyDescent="0.25">
      <c r="A332" t="str">
        <f t="shared" si="5"/>
        <v>2017Vestigend in huurwoning, w.v. woningcorporatie20.000 euro tot 30.000 euro</v>
      </c>
      <c r="B332" s="1" t="s">
        <v>30</v>
      </c>
      <c r="C332" t="s">
        <v>111</v>
      </c>
      <c r="D332" t="s">
        <v>45</v>
      </c>
      <c r="E332">
        <v>100</v>
      </c>
    </row>
    <row r="333" spans="1:5" x14ac:dyDescent="0.25">
      <c r="A333" t="str">
        <f t="shared" si="5"/>
        <v>2017Vestigend in huurwoning, w.v. woningcorporatie30.000 euro tot 40.000 euro</v>
      </c>
      <c r="B333" s="1" t="s">
        <v>30</v>
      </c>
      <c r="C333" t="s">
        <v>111</v>
      </c>
      <c r="D333" t="s">
        <v>46</v>
      </c>
      <c r="E333" t="s">
        <v>27</v>
      </c>
    </row>
    <row r="334" spans="1:5" x14ac:dyDescent="0.25">
      <c r="A334" t="str">
        <f t="shared" si="5"/>
        <v>2017Vestigend in huurwoning, w.v. woningcorporatie40.000 euro tot 50.000 euro</v>
      </c>
      <c r="B334" s="1" t="s">
        <v>30</v>
      </c>
      <c r="C334" t="s">
        <v>111</v>
      </c>
      <c r="D334" t="s">
        <v>47</v>
      </c>
      <c r="E334" t="s">
        <v>27</v>
      </c>
    </row>
    <row r="335" spans="1:5" x14ac:dyDescent="0.25">
      <c r="A335" t="str">
        <f t="shared" si="5"/>
        <v>2017Vestigend in huurwoning, w.v. woningcorporatie50.000 euro tot 100.000 euro</v>
      </c>
      <c r="B335" s="1" t="s">
        <v>30</v>
      </c>
      <c r="C335" t="s">
        <v>111</v>
      </c>
      <c r="D335" t="s">
        <v>48</v>
      </c>
      <c r="E335">
        <v>100</v>
      </c>
    </row>
    <row r="336" spans="1:5" x14ac:dyDescent="0.25">
      <c r="A336" t="str">
        <f t="shared" si="5"/>
        <v>2017Vestigend in huurwoning, w.v. woningcorporatiemeer dan 100.000 euro</v>
      </c>
      <c r="B336" s="1" t="s">
        <v>30</v>
      </c>
      <c r="C336" t="s">
        <v>111</v>
      </c>
      <c r="D336" t="s">
        <v>49</v>
      </c>
      <c r="E336" t="s">
        <v>27</v>
      </c>
    </row>
    <row r="337" spans="1:5" x14ac:dyDescent="0.25">
      <c r="A337" t="str">
        <f t="shared" si="5"/>
        <v>2017Vestigend in huurwoning, w.v. woningcorporatieBesteedbaar inkomen onbekend</v>
      </c>
      <c r="B337" s="1" t="s">
        <v>30</v>
      </c>
      <c r="C337" t="s">
        <v>111</v>
      </c>
      <c r="D337" t="s">
        <v>24</v>
      </c>
      <c r="E337">
        <v>200</v>
      </c>
    </row>
    <row r="338" spans="1:5" x14ac:dyDescent="0.25">
      <c r="A338" t="str">
        <f t="shared" si="5"/>
        <v>2017Vestigend in huurwoning, w.v. woningcorporatieBesteedbaar inkomen niet van toepassing</v>
      </c>
      <c r="B338" s="1" t="s">
        <v>30</v>
      </c>
      <c r="C338" t="s">
        <v>111</v>
      </c>
      <c r="D338" t="s">
        <v>25</v>
      </c>
      <c r="E338" t="s">
        <v>27</v>
      </c>
    </row>
    <row r="339" spans="1:5" x14ac:dyDescent="0.25">
      <c r="A339" t="str">
        <f t="shared" si="5"/>
        <v>2017Vestigend in huurwoning, w.v. woningcorporatieTubbergen</v>
      </c>
      <c r="B339" s="1" t="s">
        <v>30</v>
      </c>
      <c r="C339" t="s">
        <v>111</v>
      </c>
      <c r="D339" t="s">
        <v>117</v>
      </c>
      <c r="E339">
        <v>25</v>
      </c>
    </row>
    <row r="340" spans="1:5" x14ac:dyDescent="0.25">
      <c r="A340" t="str">
        <f t="shared" si="5"/>
        <v>2017Vestigend in huurwoning, w.v. woningcorporatieWierden</v>
      </c>
      <c r="B340" s="1" t="s">
        <v>30</v>
      </c>
      <c r="C340" t="s">
        <v>111</v>
      </c>
      <c r="D340" t="s">
        <v>118</v>
      </c>
      <c r="E340">
        <v>35</v>
      </c>
    </row>
    <row r="341" spans="1:5" x14ac:dyDescent="0.25">
      <c r="A341" t="str">
        <f t="shared" si="5"/>
        <v>2017Vestigend in huurwoning, w.v. woningcorporatieHellendoorn</v>
      </c>
      <c r="B341" s="1" t="s">
        <v>30</v>
      </c>
      <c r="C341" t="s">
        <v>111</v>
      </c>
      <c r="D341" t="s">
        <v>119</v>
      </c>
      <c r="E341">
        <v>20</v>
      </c>
    </row>
    <row r="342" spans="1:5" x14ac:dyDescent="0.25">
      <c r="A342" t="str">
        <f t="shared" si="5"/>
        <v>2017Vestigend in huurwoning, w.v. woningcorporatieHof van Twente</v>
      </c>
      <c r="B342" s="1" t="s">
        <v>30</v>
      </c>
      <c r="C342" t="s">
        <v>111</v>
      </c>
      <c r="D342" t="s">
        <v>120</v>
      </c>
      <c r="E342">
        <v>5</v>
      </c>
    </row>
    <row r="343" spans="1:5" x14ac:dyDescent="0.25">
      <c r="A343" t="str">
        <f t="shared" si="5"/>
        <v>2017Vestigend in huurwoning, w.v. woningcorporatieTwenterand</v>
      </c>
      <c r="B343" s="1" t="s">
        <v>30</v>
      </c>
      <c r="C343" t="s">
        <v>111</v>
      </c>
      <c r="D343" t="s">
        <v>121</v>
      </c>
      <c r="E343">
        <v>35</v>
      </c>
    </row>
    <row r="344" spans="1:5" x14ac:dyDescent="0.25">
      <c r="A344" t="str">
        <f t="shared" si="5"/>
        <v>2017Vestigend in huurwoning, w.v. woningcorporatieBorne</v>
      </c>
      <c r="B344" s="1" t="s">
        <v>30</v>
      </c>
      <c r="C344" t="s">
        <v>111</v>
      </c>
      <c r="D344" t="s">
        <v>122</v>
      </c>
      <c r="E344">
        <v>10</v>
      </c>
    </row>
    <row r="345" spans="1:5" x14ac:dyDescent="0.25">
      <c r="A345" t="str">
        <f t="shared" si="5"/>
        <v>2017Vestigend in huurwoning, w.v. woningcorporatieHengelo</v>
      </c>
      <c r="B345" s="1" t="s">
        <v>30</v>
      </c>
      <c r="C345" t="s">
        <v>111</v>
      </c>
      <c r="D345" t="s">
        <v>123</v>
      </c>
      <c r="E345">
        <v>35</v>
      </c>
    </row>
    <row r="346" spans="1:5" x14ac:dyDescent="0.25">
      <c r="A346" t="str">
        <f t="shared" si="5"/>
        <v>2017Vestigend in huurwoning, w.v. woningcorporatieEnschede</v>
      </c>
      <c r="B346" s="1" t="s">
        <v>30</v>
      </c>
      <c r="C346" t="s">
        <v>111</v>
      </c>
      <c r="D346" t="s">
        <v>124</v>
      </c>
      <c r="E346">
        <v>40</v>
      </c>
    </row>
    <row r="347" spans="1:5" x14ac:dyDescent="0.25">
      <c r="A347" t="str">
        <f t="shared" si="5"/>
        <v>2017Vestigend in huurwoning, w.v. woningcorporatieGroningen</v>
      </c>
      <c r="B347" s="1" t="s">
        <v>30</v>
      </c>
      <c r="C347" t="s">
        <v>111</v>
      </c>
      <c r="D347" t="s">
        <v>125</v>
      </c>
      <c r="E347">
        <v>35</v>
      </c>
    </row>
    <row r="348" spans="1:5" x14ac:dyDescent="0.25">
      <c r="A348" t="str">
        <f t="shared" si="5"/>
        <v>2017Vestigend in huurwoning, w.v. woningcorporatieDeventer</v>
      </c>
      <c r="B348" s="1" t="s">
        <v>30</v>
      </c>
      <c r="C348" t="s">
        <v>111</v>
      </c>
      <c r="D348" t="s">
        <v>126</v>
      </c>
      <c r="E348">
        <v>10</v>
      </c>
    </row>
    <row r="349" spans="1:5" x14ac:dyDescent="0.25">
      <c r="A349" t="str">
        <f t="shared" si="5"/>
        <v>2017Vestigend in huurwoning, w.v. woningcorporatieRijssen-Holten</v>
      </c>
      <c r="B349" s="1" t="s">
        <v>30</v>
      </c>
      <c r="C349" t="s">
        <v>111</v>
      </c>
      <c r="D349" t="s">
        <v>127</v>
      </c>
      <c r="E349">
        <v>10</v>
      </c>
    </row>
    <row r="350" spans="1:5" x14ac:dyDescent="0.25">
      <c r="A350" t="str">
        <f t="shared" si="5"/>
        <v>2017Vestigend in huurwoning, w.v. woningcorporatieAmsterdam</v>
      </c>
      <c r="B350" s="1" t="s">
        <v>30</v>
      </c>
      <c r="C350" t="s">
        <v>111</v>
      </c>
      <c r="D350" t="s">
        <v>128</v>
      </c>
      <c r="E350">
        <v>10</v>
      </c>
    </row>
    <row r="351" spans="1:5" x14ac:dyDescent="0.25">
      <c r="A351" t="str">
        <f t="shared" si="5"/>
        <v>2017Vestigend in huurwoning, w.v. woningcorporatieHardenberg</v>
      </c>
      <c r="B351" s="1" t="s">
        <v>30</v>
      </c>
      <c r="C351" t="s">
        <v>111</v>
      </c>
      <c r="D351" t="s">
        <v>129</v>
      </c>
      <c r="E351">
        <v>10</v>
      </c>
    </row>
    <row r="352" spans="1:5" x14ac:dyDescent="0.25">
      <c r="A352" t="str">
        <f t="shared" si="5"/>
        <v>2017Vestigend in huurwoning, w.v. overige verhuurdersTotaal</v>
      </c>
      <c r="B352" s="1" t="s">
        <v>30</v>
      </c>
      <c r="C352" t="s">
        <v>112</v>
      </c>
      <c r="D352" t="s">
        <v>11</v>
      </c>
      <c r="E352">
        <v>985</v>
      </c>
    </row>
    <row r="353" spans="1:5" x14ac:dyDescent="0.25">
      <c r="A353" t="str">
        <f t="shared" si="5"/>
        <v>2017Vestigend in huurwoning, w.v. overige verhuurdersEenpersoonshuishouden</v>
      </c>
      <c r="B353" s="1" t="s">
        <v>30</v>
      </c>
      <c r="C353" t="s">
        <v>112</v>
      </c>
      <c r="D353" t="s">
        <v>12</v>
      </c>
      <c r="E353">
        <v>255</v>
      </c>
    </row>
    <row r="354" spans="1:5" x14ac:dyDescent="0.25">
      <c r="A354" t="str">
        <f t="shared" si="5"/>
        <v>2017Vestigend in huurwoning, w.v. overige verhuurdersPaar zonder kinderen</v>
      </c>
      <c r="B354" s="1" t="s">
        <v>30</v>
      </c>
      <c r="C354" t="s">
        <v>112</v>
      </c>
      <c r="D354" t="s">
        <v>13</v>
      </c>
      <c r="E354">
        <v>175</v>
      </c>
    </row>
    <row r="355" spans="1:5" x14ac:dyDescent="0.25">
      <c r="A355" t="str">
        <f t="shared" si="5"/>
        <v>2017Vestigend in huurwoning, w.v. overige verhuurdersPaar met kinderen</v>
      </c>
      <c r="B355" s="1" t="s">
        <v>30</v>
      </c>
      <c r="C355" t="s">
        <v>112</v>
      </c>
      <c r="D355" t="s">
        <v>14</v>
      </c>
      <c r="E355">
        <v>185</v>
      </c>
    </row>
    <row r="356" spans="1:5" x14ac:dyDescent="0.25">
      <c r="A356" t="str">
        <f t="shared" si="5"/>
        <v>2017Vestigend in huurwoning, w.v. overige verhuurdersPaar met alleen kinderen &lt;18 jaar</v>
      </c>
      <c r="B356" s="1" t="s">
        <v>30</v>
      </c>
      <c r="C356" t="s">
        <v>112</v>
      </c>
      <c r="D356" t="s">
        <v>15</v>
      </c>
      <c r="E356">
        <v>80</v>
      </c>
    </row>
    <row r="357" spans="1:5" x14ac:dyDescent="0.25">
      <c r="A357" t="str">
        <f t="shared" si="5"/>
        <v>2017Vestigend in huurwoning, w.v. overige verhuurdersPaar met minstens 1 kind &gt;= 18 jaar</v>
      </c>
      <c r="B357" s="1" t="s">
        <v>30</v>
      </c>
      <c r="C357" t="s">
        <v>112</v>
      </c>
      <c r="D357" t="s">
        <v>16</v>
      </c>
      <c r="E357">
        <v>110</v>
      </c>
    </row>
    <row r="358" spans="1:5" x14ac:dyDescent="0.25">
      <c r="A358" t="str">
        <f t="shared" si="5"/>
        <v>2017Vestigend in huurwoning, w.v. overige verhuurdersEenoudergezin</v>
      </c>
      <c r="B358" s="1" t="s">
        <v>30</v>
      </c>
      <c r="C358" t="s">
        <v>112</v>
      </c>
      <c r="D358" t="s">
        <v>17</v>
      </c>
      <c r="E358">
        <v>100</v>
      </c>
    </row>
    <row r="359" spans="1:5" x14ac:dyDescent="0.25">
      <c r="A359" t="str">
        <f t="shared" si="5"/>
        <v>2017Vestigend in huurwoning, w.v. overige verhuurdersEenoudergezin met alleen kinderen &lt; 18 jaar</v>
      </c>
      <c r="B359" s="1" t="s">
        <v>30</v>
      </c>
      <c r="C359" t="s">
        <v>112</v>
      </c>
      <c r="D359" t="s">
        <v>18</v>
      </c>
      <c r="E359">
        <v>40</v>
      </c>
    </row>
    <row r="360" spans="1:5" x14ac:dyDescent="0.25">
      <c r="A360" t="str">
        <f t="shared" si="5"/>
        <v>2017Vestigend in huurwoning, w.v. overige verhuurdersEenoudergezin met minstens 1 kind &gt;= 18 jaar</v>
      </c>
      <c r="B360" s="1" t="s">
        <v>30</v>
      </c>
      <c r="C360" t="s">
        <v>112</v>
      </c>
      <c r="D360" t="s">
        <v>19</v>
      </c>
      <c r="E360">
        <v>55</v>
      </c>
    </row>
    <row r="361" spans="1:5" x14ac:dyDescent="0.25">
      <c r="A361" t="str">
        <f t="shared" si="5"/>
        <v>2017Vestigend in huurwoning, w.v. overige verhuurdersOverig huishouden inclusief institutionele huishoudens</v>
      </c>
      <c r="B361" s="1" t="s">
        <v>30</v>
      </c>
      <c r="C361" t="s">
        <v>112</v>
      </c>
      <c r="D361" t="s">
        <v>20</v>
      </c>
      <c r="E361">
        <v>270</v>
      </c>
    </row>
    <row r="362" spans="1:5" x14ac:dyDescent="0.25">
      <c r="A362" t="str">
        <f t="shared" si="5"/>
        <v>2017Vestigend in huurwoning, w.v. overige verhuurdersPersonen met een Nederlandse achtergrond</v>
      </c>
      <c r="B362" s="1" t="s">
        <v>30</v>
      </c>
      <c r="C362" t="s">
        <v>112</v>
      </c>
      <c r="D362" t="s">
        <v>21</v>
      </c>
      <c r="E362">
        <v>480</v>
      </c>
    </row>
    <row r="363" spans="1:5" x14ac:dyDescent="0.25">
      <c r="A363" t="str">
        <f t="shared" si="5"/>
        <v>2017Vestigend in huurwoning, w.v. overige verhuurdersPersonen met een Westerse migratieachtergrond</v>
      </c>
      <c r="B363" s="1" t="s">
        <v>30</v>
      </c>
      <c r="C363" t="s">
        <v>112</v>
      </c>
      <c r="D363" t="s">
        <v>22</v>
      </c>
      <c r="E363">
        <v>155</v>
      </c>
    </row>
    <row r="364" spans="1:5" x14ac:dyDescent="0.25">
      <c r="A364" t="str">
        <f t="shared" si="5"/>
        <v>2017Vestigend in huurwoning, w.v. overige verhuurdersPersonen met een niet-Westerse migratieachtergrond</v>
      </c>
      <c r="B364" s="1" t="s">
        <v>30</v>
      </c>
      <c r="C364" t="s">
        <v>112</v>
      </c>
      <c r="D364" t="s">
        <v>23</v>
      </c>
      <c r="E364">
        <v>350</v>
      </c>
    </row>
    <row r="365" spans="1:5" x14ac:dyDescent="0.25">
      <c r="A365" t="str">
        <f t="shared" si="5"/>
        <v>2017Vestigend in huurwoning, w.v. overige verhuurdersminder dan 10.000 euro</v>
      </c>
      <c r="B365" s="1" t="s">
        <v>30</v>
      </c>
      <c r="C365" t="s">
        <v>112</v>
      </c>
      <c r="D365" t="s">
        <v>43</v>
      </c>
      <c r="E365" t="s">
        <v>27</v>
      </c>
    </row>
    <row r="366" spans="1:5" x14ac:dyDescent="0.25">
      <c r="A366" t="str">
        <f t="shared" si="5"/>
        <v>2017Vestigend in huurwoning, w.v. overige verhuurders10.000 euro tot 20.000 euro</v>
      </c>
      <c r="B366" s="1" t="s">
        <v>30</v>
      </c>
      <c r="C366" t="s">
        <v>112</v>
      </c>
      <c r="D366" t="s">
        <v>44</v>
      </c>
      <c r="E366">
        <v>100</v>
      </c>
    </row>
    <row r="367" spans="1:5" x14ac:dyDescent="0.25">
      <c r="A367" t="str">
        <f t="shared" si="5"/>
        <v>2017Vestigend in huurwoning, w.v. overige verhuurders20.000 euro tot 30.000 euro</v>
      </c>
      <c r="B367" s="1" t="s">
        <v>30</v>
      </c>
      <c r="C367" t="s">
        <v>112</v>
      </c>
      <c r="D367" t="s">
        <v>45</v>
      </c>
      <c r="E367">
        <v>100</v>
      </c>
    </row>
    <row r="368" spans="1:5" x14ac:dyDescent="0.25">
      <c r="A368" t="str">
        <f t="shared" si="5"/>
        <v>2017Vestigend in huurwoning, w.v. overige verhuurders30.000 euro tot 40.000 euro</v>
      </c>
      <c r="B368" s="1" t="s">
        <v>30</v>
      </c>
      <c r="C368" t="s">
        <v>112</v>
      </c>
      <c r="D368" t="s">
        <v>46</v>
      </c>
      <c r="E368">
        <v>100</v>
      </c>
    </row>
    <row r="369" spans="1:5" x14ac:dyDescent="0.25">
      <c r="A369" t="str">
        <f t="shared" si="5"/>
        <v>2017Vestigend in huurwoning, w.v. overige verhuurders40.000 euro tot 50.000 euro</v>
      </c>
      <c r="B369" s="1" t="s">
        <v>30</v>
      </c>
      <c r="C369" t="s">
        <v>112</v>
      </c>
      <c r="D369" t="s">
        <v>47</v>
      </c>
      <c r="E369">
        <v>100</v>
      </c>
    </row>
    <row r="370" spans="1:5" x14ac:dyDescent="0.25">
      <c r="A370" t="str">
        <f t="shared" si="5"/>
        <v>2017Vestigend in huurwoning, w.v. overige verhuurders50.000 euro tot 100.000 euro</v>
      </c>
      <c r="B370" s="1" t="s">
        <v>30</v>
      </c>
      <c r="C370" t="s">
        <v>112</v>
      </c>
      <c r="D370" t="s">
        <v>48</v>
      </c>
      <c r="E370">
        <v>100</v>
      </c>
    </row>
    <row r="371" spans="1:5" x14ac:dyDescent="0.25">
      <c r="A371" t="str">
        <f t="shared" si="5"/>
        <v>2017Vestigend in huurwoning, w.v. overige verhuurdersmeer dan 100.000 euro</v>
      </c>
      <c r="B371" s="1" t="s">
        <v>30</v>
      </c>
      <c r="C371" t="s">
        <v>112</v>
      </c>
      <c r="D371" t="s">
        <v>49</v>
      </c>
      <c r="E371" t="s">
        <v>27</v>
      </c>
    </row>
    <row r="372" spans="1:5" x14ac:dyDescent="0.25">
      <c r="A372" t="str">
        <f t="shared" si="5"/>
        <v>2017Vestigend in huurwoning, w.v. overige verhuurdersBesteedbaar inkomen onbekend</v>
      </c>
      <c r="B372" s="1" t="s">
        <v>30</v>
      </c>
      <c r="C372" t="s">
        <v>112</v>
      </c>
      <c r="D372" t="s">
        <v>24</v>
      </c>
      <c r="E372">
        <v>200</v>
      </c>
    </row>
    <row r="373" spans="1:5" x14ac:dyDescent="0.25">
      <c r="A373" t="str">
        <f t="shared" si="5"/>
        <v>2017Vestigend in huurwoning, w.v. overige verhuurdersBesteedbaar inkomen niet van toepassing</v>
      </c>
      <c r="B373" s="1" t="s">
        <v>30</v>
      </c>
      <c r="C373" t="s">
        <v>112</v>
      </c>
      <c r="D373" t="s">
        <v>25</v>
      </c>
      <c r="E373">
        <v>200</v>
      </c>
    </row>
    <row r="374" spans="1:5" x14ac:dyDescent="0.25">
      <c r="A374" t="str">
        <f t="shared" si="5"/>
        <v>2017Vestigend in huurwoning, w.v. overige verhuurdersTubbergen</v>
      </c>
      <c r="B374" s="1" t="s">
        <v>30</v>
      </c>
      <c r="C374" t="s">
        <v>112</v>
      </c>
      <c r="D374" t="s">
        <v>117</v>
      </c>
      <c r="E374">
        <v>40</v>
      </c>
    </row>
    <row r="375" spans="1:5" x14ac:dyDescent="0.25">
      <c r="A375" t="str">
        <f t="shared" si="5"/>
        <v>2017Vestigend in huurwoning, w.v. overige verhuurdersWierden</v>
      </c>
      <c r="B375" s="1" t="s">
        <v>30</v>
      </c>
      <c r="C375" t="s">
        <v>112</v>
      </c>
      <c r="D375" t="s">
        <v>118</v>
      </c>
      <c r="E375">
        <v>45</v>
      </c>
    </row>
    <row r="376" spans="1:5" x14ac:dyDescent="0.25">
      <c r="A376" t="str">
        <f t="shared" si="5"/>
        <v>2017Vestigend in huurwoning, w.v. overige verhuurdersHellendoorn</v>
      </c>
      <c r="B376" s="1" t="s">
        <v>30</v>
      </c>
      <c r="C376" t="s">
        <v>112</v>
      </c>
      <c r="D376" t="s">
        <v>119</v>
      </c>
      <c r="E376">
        <v>25</v>
      </c>
    </row>
    <row r="377" spans="1:5" x14ac:dyDescent="0.25">
      <c r="A377" t="str">
        <f t="shared" si="5"/>
        <v>2017Vestigend in huurwoning, w.v. overige verhuurdersHof van Twente</v>
      </c>
      <c r="B377" s="1" t="s">
        <v>30</v>
      </c>
      <c r="C377" t="s">
        <v>112</v>
      </c>
      <c r="D377" t="s">
        <v>120</v>
      </c>
      <c r="E377">
        <v>10</v>
      </c>
    </row>
    <row r="378" spans="1:5" x14ac:dyDescent="0.25">
      <c r="A378" t="str">
        <f t="shared" si="5"/>
        <v>2017Vestigend in huurwoning, w.v. overige verhuurdersTwenterand</v>
      </c>
      <c r="B378" s="1" t="s">
        <v>30</v>
      </c>
      <c r="C378" t="s">
        <v>112</v>
      </c>
      <c r="D378" t="s">
        <v>121</v>
      </c>
      <c r="E378">
        <v>30</v>
      </c>
    </row>
    <row r="379" spans="1:5" x14ac:dyDescent="0.25">
      <c r="A379" t="str">
        <f t="shared" si="5"/>
        <v>2017Vestigend in huurwoning, w.v. overige verhuurdersBorne</v>
      </c>
      <c r="B379" s="1" t="s">
        <v>30</v>
      </c>
      <c r="C379" t="s">
        <v>112</v>
      </c>
      <c r="D379" t="s">
        <v>122</v>
      </c>
      <c r="E379">
        <v>45</v>
      </c>
    </row>
    <row r="380" spans="1:5" x14ac:dyDescent="0.25">
      <c r="A380" t="str">
        <f t="shared" si="5"/>
        <v>2017Vestigend in huurwoning, w.v. overige verhuurdersHengelo</v>
      </c>
      <c r="B380" s="1" t="s">
        <v>30</v>
      </c>
      <c r="C380" t="s">
        <v>112</v>
      </c>
      <c r="D380" t="s">
        <v>123</v>
      </c>
      <c r="E380">
        <v>50</v>
      </c>
    </row>
    <row r="381" spans="1:5" x14ac:dyDescent="0.25">
      <c r="A381" t="str">
        <f t="shared" si="5"/>
        <v>2017Vestigend in huurwoning, w.v. overige verhuurdersEnschede</v>
      </c>
      <c r="B381" s="1" t="s">
        <v>30</v>
      </c>
      <c r="C381" t="s">
        <v>112</v>
      </c>
      <c r="D381" t="s">
        <v>124</v>
      </c>
      <c r="E381">
        <v>65</v>
      </c>
    </row>
    <row r="382" spans="1:5" x14ac:dyDescent="0.25">
      <c r="A382" t="str">
        <f t="shared" si="5"/>
        <v>2017Vestigend in huurwoning, w.v. overige verhuurdersGroningen</v>
      </c>
      <c r="B382" s="1" t="s">
        <v>30</v>
      </c>
      <c r="C382" t="s">
        <v>112</v>
      </c>
      <c r="D382" t="s">
        <v>125</v>
      </c>
      <c r="E382">
        <v>15</v>
      </c>
    </row>
    <row r="383" spans="1:5" x14ac:dyDescent="0.25">
      <c r="A383" t="str">
        <f t="shared" si="5"/>
        <v>2017Vestigend in huurwoning, w.v. overige verhuurdersDeventer</v>
      </c>
      <c r="B383" s="1" t="s">
        <v>30</v>
      </c>
      <c r="C383" t="s">
        <v>112</v>
      </c>
      <c r="D383" t="s">
        <v>126</v>
      </c>
      <c r="E383">
        <v>15</v>
      </c>
    </row>
    <row r="384" spans="1:5" x14ac:dyDescent="0.25">
      <c r="A384" t="str">
        <f t="shared" si="5"/>
        <v>2017Vestigend in huurwoning, w.v. overige verhuurdersRijssen-Holten</v>
      </c>
      <c r="B384" s="1" t="s">
        <v>30</v>
      </c>
      <c r="C384" t="s">
        <v>112</v>
      </c>
      <c r="D384" t="s">
        <v>127</v>
      </c>
      <c r="E384">
        <v>20</v>
      </c>
    </row>
    <row r="385" spans="1:5" x14ac:dyDescent="0.25">
      <c r="A385" t="str">
        <f t="shared" si="5"/>
        <v>2017Vestigend in huurwoning, w.v. overige verhuurdersAmsterdam</v>
      </c>
      <c r="B385" s="1" t="s">
        <v>30</v>
      </c>
      <c r="C385" t="s">
        <v>112</v>
      </c>
      <c r="D385" t="s">
        <v>128</v>
      </c>
      <c r="E385">
        <v>5</v>
      </c>
    </row>
    <row r="386" spans="1:5" x14ac:dyDescent="0.25">
      <c r="A386" t="str">
        <f t="shared" si="5"/>
        <v>2017Vestigend in huurwoning, w.v. overige verhuurdersHardenberg</v>
      </c>
      <c r="B386" s="1" t="s">
        <v>30</v>
      </c>
      <c r="C386" t="s">
        <v>112</v>
      </c>
      <c r="D386" t="s">
        <v>129</v>
      </c>
      <c r="E386">
        <v>10</v>
      </c>
    </row>
    <row r="387" spans="1:5" x14ac:dyDescent="0.25">
      <c r="A387" t="str">
        <f t="shared" ref="A387:A450" si="6">(B387&amp;C387&amp;D387)</f>
        <v>2017Eigendom onbekendTotaal</v>
      </c>
      <c r="B387" s="1" t="s">
        <v>30</v>
      </c>
      <c r="C387" t="s">
        <v>29</v>
      </c>
      <c r="D387" t="s">
        <v>11</v>
      </c>
      <c r="E387">
        <v>195</v>
      </c>
    </row>
    <row r="388" spans="1:5" x14ac:dyDescent="0.25">
      <c r="A388" t="str">
        <f t="shared" si="6"/>
        <v>2017Eigendom onbekendEenpersoonshuishouden</v>
      </c>
      <c r="B388" s="1" t="s">
        <v>30</v>
      </c>
      <c r="C388" t="s">
        <v>29</v>
      </c>
      <c r="D388" t="s">
        <v>12</v>
      </c>
      <c r="E388">
        <v>55</v>
      </c>
    </row>
    <row r="389" spans="1:5" x14ac:dyDescent="0.25">
      <c r="A389" t="str">
        <f t="shared" si="6"/>
        <v>2017Eigendom onbekendPaar zonder kinderen</v>
      </c>
      <c r="B389" s="1" t="s">
        <v>30</v>
      </c>
      <c r="C389" t="s">
        <v>29</v>
      </c>
      <c r="D389" t="s">
        <v>13</v>
      </c>
      <c r="E389">
        <v>30</v>
      </c>
    </row>
    <row r="390" spans="1:5" x14ac:dyDescent="0.25">
      <c r="A390" t="str">
        <f t="shared" si="6"/>
        <v>2017Eigendom onbekendPaar met kinderen</v>
      </c>
      <c r="B390" s="1" t="s">
        <v>30</v>
      </c>
      <c r="C390" t="s">
        <v>29</v>
      </c>
      <c r="D390" t="s">
        <v>14</v>
      </c>
      <c r="E390">
        <v>25</v>
      </c>
    </row>
    <row r="391" spans="1:5" x14ac:dyDescent="0.25">
      <c r="A391" t="str">
        <f t="shared" si="6"/>
        <v>2017Eigendom onbekendPaar met alleen kinderen &lt;18 jaar</v>
      </c>
      <c r="B391" s="1" t="s">
        <v>30</v>
      </c>
      <c r="C391" t="s">
        <v>29</v>
      </c>
      <c r="D391" t="s">
        <v>15</v>
      </c>
      <c r="E391">
        <v>5</v>
      </c>
    </row>
    <row r="392" spans="1:5" x14ac:dyDescent="0.25">
      <c r="A392" t="str">
        <f t="shared" si="6"/>
        <v>2017Eigendom onbekendPaar met minstens 1 kind &gt;= 18 jaar</v>
      </c>
      <c r="B392" s="1" t="s">
        <v>30</v>
      </c>
      <c r="C392" t="s">
        <v>29</v>
      </c>
      <c r="D392" t="s">
        <v>16</v>
      </c>
      <c r="E392">
        <v>20</v>
      </c>
    </row>
    <row r="393" spans="1:5" x14ac:dyDescent="0.25">
      <c r="A393" t="str">
        <f t="shared" si="6"/>
        <v>2017Eigendom onbekendEenoudergezin</v>
      </c>
      <c r="B393" s="1" t="s">
        <v>30</v>
      </c>
      <c r="C393" t="s">
        <v>29</v>
      </c>
      <c r="D393" t="s">
        <v>17</v>
      </c>
      <c r="E393" t="s">
        <v>27</v>
      </c>
    </row>
    <row r="394" spans="1:5" x14ac:dyDescent="0.25">
      <c r="A394" t="str">
        <f t="shared" si="6"/>
        <v>2017Eigendom onbekendEenoudergezin met alleen kinderen &lt; 18 jaar</v>
      </c>
      <c r="B394" s="1" t="s">
        <v>30</v>
      </c>
      <c r="C394" t="s">
        <v>29</v>
      </c>
      <c r="D394" t="s">
        <v>18</v>
      </c>
      <c r="E394" t="s">
        <v>27</v>
      </c>
    </row>
    <row r="395" spans="1:5" x14ac:dyDescent="0.25">
      <c r="A395" t="str">
        <f t="shared" si="6"/>
        <v>2017Eigendom onbekendEenoudergezin met minstens 1 kind &gt;= 18 jaar</v>
      </c>
      <c r="B395" s="1" t="s">
        <v>30</v>
      </c>
      <c r="C395" t="s">
        <v>29</v>
      </c>
      <c r="D395" t="s">
        <v>19</v>
      </c>
      <c r="E395" t="s">
        <v>27</v>
      </c>
    </row>
    <row r="396" spans="1:5" x14ac:dyDescent="0.25">
      <c r="A396" t="str">
        <f t="shared" si="6"/>
        <v>2017Eigendom onbekendOverig huishouden inclusief institutionele huishoudens</v>
      </c>
      <c r="B396" s="1" t="s">
        <v>30</v>
      </c>
      <c r="C396" t="s">
        <v>29</v>
      </c>
      <c r="D396" t="s">
        <v>20</v>
      </c>
      <c r="E396">
        <v>85</v>
      </c>
    </row>
    <row r="397" spans="1:5" x14ac:dyDescent="0.25">
      <c r="A397" t="str">
        <f t="shared" si="6"/>
        <v>2017Eigendom onbekendPersonen met een Nederlandse achtergrond</v>
      </c>
      <c r="B397" s="1" t="s">
        <v>30</v>
      </c>
      <c r="C397" t="s">
        <v>29</v>
      </c>
      <c r="D397" t="s">
        <v>21</v>
      </c>
      <c r="E397">
        <v>130</v>
      </c>
    </row>
    <row r="398" spans="1:5" x14ac:dyDescent="0.25">
      <c r="A398" t="str">
        <f t="shared" si="6"/>
        <v>2017Eigendom onbekendPersonen met een Westerse migratieachtergrond</v>
      </c>
      <c r="B398" s="1" t="s">
        <v>30</v>
      </c>
      <c r="C398" t="s">
        <v>29</v>
      </c>
      <c r="D398" t="s">
        <v>22</v>
      </c>
      <c r="E398">
        <v>15</v>
      </c>
    </row>
    <row r="399" spans="1:5" x14ac:dyDescent="0.25">
      <c r="A399" t="str">
        <f t="shared" si="6"/>
        <v>2017Eigendom onbekendPersonen met een niet-Westerse migratieachtergrond</v>
      </c>
      <c r="B399" s="1" t="s">
        <v>30</v>
      </c>
      <c r="C399" t="s">
        <v>29</v>
      </c>
      <c r="D399" t="s">
        <v>23</v>
      </c>
      <c r="E399">
        <v>50</v>
      </c>
    </row>
    <row r="400" spans="1:5" x14ac:dyDescent="0.25">
      <c r="A400" t="str">
        <f t="shared" si="6"/>
        <v>2017Eigendom onbekendminder dan 10.000 euro</v>
      </c>
      <c r="B400" s="1" t="s">
        <v>30</v>
      </c>
      <c r="C400" t="s">
        <v>29</v>
      </c>
      <c r="D400" t="s">
        <v>43</v>
      </c>
      <c r="E400" t="s">
        <v>27</v>
      </c>
    </row>
    <row r="401" spans="1:5" x14ac:dyDescent="0.25">
      <c r="A401" t="str">
        <f t="shared" si="6"/>
        <v>2017Eigendom onbekend10.000 euro tot 20.000 euro</v>
      </c>
      <c r="B401" s="1" t="s">
        <v>30</v>
      </c>
      <c r="C401" t="s">
        <v>29</v>
      </c>
      <c r="D401" t="s">
        <v>44</v>
      </c>
      <c r="E401" t="s">
        <v>27</v>
      </c>
    </row>
    <row r="402" spans="1:5" x14ac:dyDescent="0.25">
      <c r="A402" t="str">
        <f t="shared" si="6"/>
        <v>2017Eigendom onbekend20.000 euro tot 30.000 euro</v>
      </c>
      <c r="B402" s="1" t="s">
        <v>30</v>
      </c>
      <c r="C402" t="s">
        <v>29</v>
      </c>
      <c r="D402" t="s">
        <v>45</v>
      </c>
      <c r="E402" t="s">
        <v>27</v>
      </c>
    </row>
    <row r="403" spans="1:5" x14ac:dyDescent="0.25">
      <c r="A403" t="str">
        <f t="shared" si="6"/>
        <v>2017Eigendom onbekend30.000 euro tot 40.000 euro</v>
      </c>
      <c r="B403" s="1" t="s">
        <v>30</v>
      </c>
      <c r="C403" t="s">
        <v>29</v>
      </c>
      <c r="D403" t="s">
        <v>46</v>
      </c>
      <c r="E403" t="s">
        <v>27</v>
      </c>
    </row>
    <row r="404" spans="1:5" x14ac:dyDescent="0.25">
      <c r="A404" t="str">
        <f t="shared" si="6"/>
        <v>2017Eigendom onbekend40.000 euro tot 50.000 euro</v>
      </c>
      <c r="B404" s="1" t="s">
        <v>30</v>
      </c>
      <c r="C404" t="s">
        <v>29</v>
      </c>
      <c r="D404" t="s">
        <v>47</v>
      </c>
      <c r="E404" t="s">
        <v>27</v>
      </c>
    </row>
    <row r="405" spans="1:5" x14ac:dyDescent="0.25">
      <c r="A405" t="str">
        <f t="shared" si="6"/>
        <v>2017Eigendom onbekend50.000 euro tot 100.000 euro</v>
      </c>
      <c r="B405" s="1" t="s">
        <v>30</v>
      </c>
      <c r="C405" t="s">
        <v>29</v>
      </c>
      <c r="D405" t="s">
        <v>48</v>
      </c>
      <c r="E405" t="s">
        <v>27</v>
      </c>
    </row>
    <row r="406" spans="1:5" x14ac:dyDescent="0.25">
      <c r="A406" t="str">
        <f t="shared" si="6"/>
        <v>2017Eigendom onbekendmeer dan 100.000 euro</v>
      </c>
      <c r="B406" s="1" t="s">
        <v>30</v>
      </c>
      <c r="C406" t="s">
        <v>29</v>
      </c>
      <c r="D406" t="s">
        <v>49</v>
      </c>
      <c r="E406" t="s">
        <v>27</v>
      </c>
    </row>
    <row r="407" spans="1:5" x14ac:dyDescent="0.25">
      <c r="A407" t="str">
        <f t="shared" si="6"/>
        <v>2017Eigendom onbekendBesteedbaar inkomen onbekend</v>
      </c>
      <c r="B407" s="1" t="s">
        <v>30</v>
      </c>
      <c r="C407" t="s">
        <v>29</v>
      </c>
      <c r="D407" t="s">
        <v>24</v>
      </c>
      <c r="E407" t="s">
        <v>27</v>
      </c>
    </row>
    <row r="408" spans="1:5" x14ac:dyDescent="0.25">
      <c r="A408" t="str">
        <f t="shared" si="6"/>
        <v>2017Eigendom onbekendBesteedbaar inkomen niet van toepassing</v>
      </c>
      <c r="B408" s="1" t="s">
        <v>30</v>
      </c>
      <c r="C408" t="s">
        <v>29</v>
      </c>
      <c r="D408" t="s">
        <v>25</v>
      </c>
      <c r="E408" t="s">
        <v>27</v>
      </c>
    </row>
    <row r="409" spans="1:5" x14ac:dyDescent="0.25">
      <c r="A409" t="str">
        <f t="shared" si="6"/>
        <v>2017Eigendom onbekendTubbergen</v>
      </c>
      <c r="B409" s="1" t="s">
        <v>30</v>
      </c>
      <c r="C409" t="s">
        <v>29</v>
      </c>
      <c r="D409" t="s">
        <v>117</v>
      </c>
      <c r="E409">
        <v>5</v>
      </c>
    </row>
    <row r="410" spans="1:5" x14ac:dyDescent="0.25">
      <c r="A410" t="str">
        <f t="shared" si="6"/>
        <v>2017Eigendom onbekendWierden</v>
      </c>
      <c r="B410" s="1" t="s">
        <v>30</v>
      </c>
      <c r="C410" t="s">
        <v>29</v>
      </c>
      <c r="D410" t="s">
        <v>118</v>
      </c>
      <c r="E410">
        <v>20</v>
      </c>
    </row>
    <row r="411" spans="1:5" x14ac:dyDescent="0.25">
      <c r="A411" t="str">
        <f t="shared" si="6"/>
        <v>2017Eigendom onbekendHellendoorn</v>
      </c>
      <c r="B411" s="1" t="s">
        <v>30</v>
      </c>
      <c r="C411" t="s">
        <v>29</v>
      </c>
      <c r="D411" t="s">
        <v>119</v>
      </c>
      <c r="E411">
        <v>10</v>
      </c>
    </row>
    <row r="412" spans="1:5" x14ac:dyDescent="0.25">
      <c r="A412" t="str">
        <f t="shared" si="6"/>
        <v>2017Eigendom onbekendHof van Twente</v>
      </c>
      <c r="B412" s="1" t="s">
        <v>30</v>
      </c>
      <c r="C412" t="s">
        <v>29</v>
      </c>
      <c r="D412" t="s">
        <v>120</v>
      </c>
      <c r="E412" t="s">
        <v>27</v>
      </c>
    </row>
    <row r="413" spans="1:5" x14ac:dyDescent="0.25">
      <c r="A413" t="str">
        <f t="shared" si="6"/>
        <v>2017Eigendom onbekendTwenterand</v>
      </c>
      <c r="B413" s="1" t="s">
        <v>30</v>
      </c>
      <c r="C413" t="s">
        <v>29</v>
      </c>
      <c r="D413" t="s">
        <v>121</v>
      </c>
      <c r="E413">
        <v>10</v>
      </c>
    </row>
    <row r="414" spans="1:5" x14ac:dyDescent="0.25">
      <c r="A414" t="str">
        <f t="shared" si="6"/>
        <v>2017Eigendom onbekendBorne</v>
      </c>
      <c r="B414" s="1" t="s">
        <v>30</v>
      </c>
      <c r="C414" t="s">
        <v>29</v>
      </c>
      <c r="D414" t="s">
        <v>122</v>
      </c>
      <c r="E414" t="s">
        <v>27</v>
      </c>
    </row>
    <row r="415" spans="1:5" x14ac:dyDescent="0.25">
      <c r="A415" t="str">
        <f t="shared" si="6"/>
        <v>2017Eigendom onbekendHengelo</v>
      </c>
      <c r="B415" s="1" t="s">
        <v>30</v>
      </c>
      <c r="C415" t="s">
        <v>29</v>
      </c>
      <c r="D415" t="s">
        <v>123</v>
      </c>
      <c r="E415">
        <v>5</v>
      </c>
    </row>
    <row r="416" spans="1:5" x14ac:dyDescent="0.25">
      <c r="A416" t="str">
        <f t="shared" si="6"/>
        <v>2017Eigendom onbekendEnschede</v>
      </c>
      <c r="B416" s="1" t="s">
        <v>30</v>
      </c>
      <c r="C416" t="s">
        <v>29</v>
      </c>
      <c r="D416" t="s">
        <v>124</v>
      </c>
      <c r="E416">
        <v>20</v>
      </c>
    </row>
    <row r="417" spans="1:5" x14ac:dyDescent="0.25">
      <c r="A417" t="str">
        <f t="shared" si="6"/>
        <v>2017Eigendom onbekendGroningen</v>
      </c>
      <c r="B417" s="1" t="s">
        <v>30</v>
      </c>
      <c r="C417" t="s">
        <v>29</v>
      </c>
      <c r="D417" t="s">
        <v>125</v>
      </c>
      <c r="E417" t="s">
        <v>27</v>
      </c>
    </row>
    <row r="418" spans="1:5" x14ac:dyDescent="0.25">
      <c r="A418" t="str">
        <f t="shared" si="6"/>
        <v>2017Eigendom onbekendDeventer</v>
      </c>
      <c r="B418" s="1" t="s">
        <v>30</v>
      </c>
      <c r="C418" t="s">
        <v>29</v>
      </c>
      <c r="D418" t="s">
        <v>126</v>
      </c>
      <c r="E418">
        <v>5</v>
      </c>
    </row>
    <row r="419" spans="1:5" x14ac:dyDescent="0.25">
      <c r="A419" t="str">
        <f t="shared" si="6"/>
        <v>2017Eigendom onbekendRijssen-Holten</v>
      </c>
      <c r="B419" s="1" t="s">
        <v>30</v>
      </c>
      <c r="C419" t="s">
        <v>29</v>
      </c>
      <c r="D419" t="s">
        <v>127</v>
      </c>
      <c r="E419">
        <v>5</v>
      </c>
    </row>
    <row r="420" spans="1:5" x14ac:dyDescent="0.25">
      <c r="A420" t="str">
        <f t="shared" si="6"/>
        <v>2017Eigendom onbekendAmsterdam</v>
      </c>
      <c r="B420" s="1" t="s">
        <v>30</v>
      </c>
      <c r="C420" t="s">
        <v>29</v>
      </c>
      <c r="D420" t="s">
        <v>128</v>
      </c>
      <c r="E420" t="s">
        <v>27</v>
      </c>
    </row>
    <row r="421" spans="1:5" x14ac:dyDescent="0.25">
      <c r="A421" t="str">
        <f t="shared" si="6"/>
        <v>2017Eigendom onbekendHardenberg</v>
      </c>
      <c r="B421" s="1" t="s">
        <v>30</v>
      </c>
      <c r="C421" t="s">
        <v>29</v>
      </c>
      <c r="D421" t="s">
        <v>129</v>
      </c>
      <c r="E421">
        <v>5</v>
      </c>
    </row>
    <row r="422" spans="1:5" x14ac:dyDescent="0.25">
      <c r="A422" t="str">
        <f t="shared" si="6"/>
        <v>2018Totaal aantal personenTotaal</v>
      </c>
      <c r="B422" s="1" t="s">
        <v>31</v>
      </c>
      <c r="C422" t="s">
        <v>10</v>
      </c>
      <c r="D422" t="s">
        <v>11</v>
      </c>
      <c r="E422">
        <v>2770</v>
      </c>
    </row>
    <row r="423" spans="1:5" x14ac:dyDescent="0.25">
      <c r="A423" t="str">
        <f t="shared" si="6"/>
        <v>2018Totaal aantal personenEenpersoonshuishouden</v>
      </c>
      <c r="B423" s="1" t="s">
        <v>31</v>
      </c>
      <c r="C423" t="s">
        <v>10</v>
      </c>
      <c r="D423" t="s">
        <v>12</v>
      </c>
      <c r="E423">
        <v>715</v>
      </c>
    </row>
    <row r="424" spans="1:5" x14ac:dyDescent="0.25">
      <c r="A424" t="str">
        <f t="shared" si="6"/>
        <v>2018Totaal aantal personenPaar zonder kinderen</v>
      </c>
      <c r="B424" s="1" t="s">
        <v>31</v>
      </c>
      <c r="C424" t="s">
        <v>10</v>
      </c>
      <c r="D424" t="s">
        <v>13</v>
      </c>
      <c r="E424">
        <v>695</v>
      </c>
    </row>
    <row r="425" spans="1:5" x14ac:dyDescent="0.25">
      <c r="A425" t="str">
        <f t="shared" si="6"/>
        <v>2018Totaal aantal personenPaar met kinderen</v>
      </c>
      <c r="B425" s="1" t="s">
        <v>31</v>
      </c>
      <c r="C425" t="s">
        <v>10</v>
      </c>
      <c r="D425" t="s">
        <v>14</v>
      </c>
      <c r="E425">
        <v>745</v>
      </c>
    </row>
    <row r="426" spans="1:5" x14ac:dyDescent="0.25">
      <c r="A426" t="str">
        <f t="shared" si="6"/>
        <v>2018Totaal aantal personenPaar met alleen kinderen &lt;18 jaar</v>
      </c>
      <c r="B426" s="1" t="s">
        <v>31</v>
      </c>
      <c r="C426" t="s">
        <v>10</v>
      </c>
      <c r="D426" t="s">
        <v>15</v>
      </c>
      <c r="E426">
        <v>270</v>
      </c>
    </row>
    <row r="427" spans="1:5" x14ac:dyDescent="0.25">
      <c r="A427" t="str">
        <f t="shared" si="6"/>
        <v>2018Totaal aantal personenPaar met minstens 1 kind &gt;= 18 jaar</v>
      </c>
      <c r="B427" s="1" t="s">
        <v>31</v>
      </c>
      <c r="C427" t="s">
        <v>10</v>
      </c>
      <c r="D427" t="s">
        <v>16</v>
      </c>
      <c r="E427">
        <v>475</v>
      </c>
    </row>
    <row r="428" spans="1:5" x14ac:dyDescent="0.25">
      <c r="A428" t="str">
        <f t="shared" si="6"/>
        <v>2018Totaal aantal personenEenoudergezin</v>
      </c>
      <c r="B428" s="1" t="s">
        <v>31</v>
      </c>
      <c r="C428" t="s">
        <v>10</v>
      </c>
      <c r="D428" t="s">
        <v>17</v>
      </c>
      <c r="E428">
        <v>280</v>
      </c>
    </row>
    <row r="429" spans="1:5" x14ac:dyDescent="0.25">
      <c r="A429" t="str">
        <f t="shared" si="6"/>
        <v>2018Totaal aantal personenEenoudergezin met alleen kinderen &lt; 18 jaar</v>
      </c>
      <c r="B429" s="1" t="s">
        <v>31</v>
      </c>
      <c r="C429" t="s">
        <v>10</v>
      </c>
      <c r="D429" t="s">
        <v>18</v>
      </c>
      <c r="E429">
        <v>110</v>
      </c>
    </row>
    <row r="430" spans="1:5" x14ac:dyDescent="0.25">
      <c r="A430" t="str">
        <f t="shared" si="6"/>
        <v>2018Totaal aantal personenEenoudergezin met minstens 1 kind &gt;= 18 jaar</v>
      </c>
      <c r="B430" s="1" t="s">
        <v>31</v>
      </c>
      <c r="C430" t="s">
        <v>10</v>
      </c>
      <c r="D430" t="s">
        <v>19</v>
      </c>
      <c r="E430">
        <v>165</v>
      </c>
    </row>
    <row r="431" spans="1:5" x14ac:dyDescent="0.25">
      <c r="A431" t="str">
        <f t="shared" si="6"/>
        <v>2018Totaal aantal personenOverig huishouden inclusief institutionele huishoudens</v>
      </c>
      <c r="B431" s="1" t="s">
        <v>31</v>
      </c>
      <c r="C431" t="s">
        <v>10</v>
      </c>
      <c r="D431" t="s">
        <v>20</v>
      </c>
      <c r="E431">
        <v>335</v>
      </c>
    </row>
    <row r="432" spans="1:5" x14ac:dyDescent="0.25">
      <c r="A432" t="str">
        <f t="shared" si="6"/>
        <v>2018Totaal aantal personenPersonen met een Nederlandse achtergrond</v>
      </c>
      <c r="B432" s="1" t="s">
        <v>31</v>
      </c>
      <c r="C432" t="s">
        <v>10</v>
      </c>
      <c r="D432" t="s">
        <v>21</v>
      </c>
      <c r="E432">
        <v>1635</v>
      </c>
    </row>
    <row r="433" spans="1:5" x14ac:dyDescent="0.25">
      <c r="A433" t="str">
        <f t="shared" si="6"/>
        <v>2018Totaal aantal personenPersonen met een Westerse migratieachtergrond</v>
      </c>
      <c r="B433" s="1" t="s">
        <v>31</v>
      </c>
      <c r="C433" t="s">
        <v>10</v>
      </c>
      <c r="D433" t="s">
        <v>22</v>
      </c>
      <c r="E433">
        <v>450</v>
      </c>
    </row>
    <row r="434" spans="1:5" x14ac:dyDescent="0.25">
      <c r="A434" t="str">
        <f t="shared" si="6"/>
        <v>2018Totaal aantal personenPersonen met een niet-Westerse migratieachtergrond</v>
      </c>
      <c r="B434" s="1" t="s">
        <v>31</v>
      </c>
      <c r="C434" t="s">
        <v>10</v>
      </c>
      <c r="D434" t="s">
        <v>23</v>
      </c>
      <c r="E434">
        <v>680</v>
      </c>
    </row>
    <row r="435" spans="1:5" x14ac:dyDescent="0.25">
      <c r="A435" t="str">
        <f t="shared" si="6"/>
        <v>2018Totaal aantal personenminder dan 10.000 euro</v>
      </c>
      <c r="B435" s="1" t="s">
        <v>31</v>
      </c>
      <c r="C435" t="s">
        <v>10</v>
      </c>
      <c r="D435" t="s">
        <v>43</v>
      </c>
      <c r="E435">
        <v>200</v>
      </c>
    </row>
    <row r="436" spans="1:5" x14ac:dyDescent="0.25">
      <c r="A436" t="str">
        <f t="shared" si="6"/>
        <v>2018Totaal aantal personen10.000 euro tot 20.000 euro</v>
      </c>
      <c r="B436" s="1" t="s">
        <v>31</v>
      </c>
      <c r="C436" t="s">
        <v>10</v>
      </c>
      <c r="D436" t="s">
        <v>44</v>
      </c>
      <c r="E436">
        <v>300</v>
      </c>
    </row>
    <row r="437" spans="1:5" x14ac:dyDescent="0.25">
      <c r="A437" t="str">
        <f t="shared" si="6"/>
        <v>2018Totaal aantal personen20.000 euro tot 30.000 euro</v>
      </c>
      <c r="B437" s="1" t="s">
        <v>31</v>
      </c>
      <c r="C437" t="s">
        <v>10</v>
      </c>
      <c r="D437" t="s">
        <v>45</v>
      </c>
      <c r="E437">
        <v>400</v>
      </c>
    </row>
    <row r="438" spans="1:5" x14ac:dyDescent="0.25">
      <c r="A438" t="str">
        <f t="shared" si="6"/>
        <v>2018Totaal aantal personen30.000 euro tot 40.000 euro</v>
      </c>
      <c r="B438" s="1" t="s">
        <v>31</v>
      </c>
      <c r="C438" t="s">
        <v>10</v>
      </c>
      <c r="D438" t="s">
        <v>46</v>
      </c>
      <c r="E438">
        <v>300</v>
      </c>
    </row>
    <row r="439" spans="1:5" x14ac:dyDescent="0.25">
      <c r="A439" t="str">
        <f t="shared" si="6"/>
        <v>2018Totaal aantal personen40.000 euro tot 50.000 euro</v>
      </c>
      <c r="B439" s="1" t="s">
        <v>31</v>
      </c>
      <c r="C439" t="s">
        <v>10</v>
      </c>
      <c r="D439" t="s">
        <v>47</v>
      </c>
      <c r="E439">
        <v>300</v>
      </c>
    </row>
    <row r="440" spans="1:5" x14ac:dyDescent="0.25">
      <c r="A440" t="str">
        <f t="shared" si="6"/>
        <v>2018Totaal aantal personen50.000 euro tot 100.000 euro</v>
      </c>
      <c r="B440" s="1" t="s">
        <v>31</v>
      </c>
      <c r="C440" t="s">
        <v>10</v>
      </c>
      <c r="D440" t="s">
        <v>48</v>
      </c>
      <c r="E440">
        <v>400</v>
      </c>
    </row>
    <row r="441" spans="1:5" x14ac:dyDescent="0.25">
      <c r="A441" t="str">
        <f t="shared" si="6"/>
        <v>2018Totaal aantal personenmeer dan 100.000 euro</v>
      </c>
      <c r="B441" s="1" t="s">
        <v>31</v>
      </c>
      <c r="C441" t="s">
        <v>10</v>
      </c>
      <c r="D441" t="s">
        <v>49</v>
      </c>
      <c r="E441">
        <v>100</v>
      </c>
    </row>
    <row r="442" spans="1:5" x14ac:dyDescent="0.25">
      <c r="A442" t="str">
        <f t="shared" si="6"/>
        <v>2018Totaal aantal personenBesteedbaar inkomen onbekend</v>
      </c>
      <c r="B442" s="1" t="s">
        <v>31</v>
      </c>
      <c r="C442" t="s">
        <v>10</v>
      </c>
      <c r="D442" t="s">
        <v>24</v>
      </c>
      <c r="E442">
        <v>600</v>
      </c>
    </row>
    <row r="443" spans="1:5" x14ac:dyDescent="0.25">
      <c r="A443" t="str">
        <f t="shared" si="6"/>
        <v>2018Totaal aantal personenBesteedbaar inkomen niet van toepassing</v>
      </c>
      <c r="B443" s="1" t="s">
        <v>31</v>
      </c>
      <c r="C443" t="s">
        <v>10</v>
      </c>
      <c r="D443" t="s">
        <v>25</v>
      </c>
      <c r="E443">
        <v>300</v>
      </c>
    </row>
    <row r="444" spans="1:5" x14ac:dyDescent="0.25">
      <c r="A444" t="str">
        <f t="shared" si="6"/>
        <v>2018Totaal aantal personenTubbergen</v>
      </c>
      <c r="B444" s="1" t="s">
        <v>31</v>
      </c>
      <c r="C444" t="s">
        <v>10</v>
      </c>
      <c r="D444" t="s">
        <v>117</v>
      </c>
      <c r="E444">
        <v>135</v>
      </c>
    </row>
    <row r="445" spans="1:5" x14ac:dyDescent="0.25">
      <c r="A445" t="str">
        <f t="shared" si="6"/>
        <v>2018Totaal aantal personenWierden</v>
      </c>
      <c r="B445" s="1" t="s">
        <v>31</v>
      </c>
      <c r="C445" t="s">
        <v>10</v>
      </c>
      <c r="D445" t="s">
        <v>118</v>
      </c>
      <c r="E445">
        <v>120</v>
      </c>
    </row>
    <row r="446" spans="1:5" x14ac:dyDescent="0.25">
      <c r="A446" t="str">
        <f t="shared" si="6"/>
        <v>2018Totaal aantal personenHellendoorn</v>
      </c>
      <c r="B446" s="1" t="s">
        <v>31</v>
      </c>
      <c r="C446" t="s">
        <v>10</v>
      </c>
      <c r="D446" t="s">
        <v>119</v>
      </c>
      <c r="E446">
        <v>70</v>
      </c>
    </row>
    <row r="447" spans="1:5" x14ac:dyDescent="0.25">
      <c r="A447" t="str">
        <f t="shared" si="6"/>
        <v>2018Totaal aantal personenHof van Twente</v>
      </c>
      <c r="B447" s="1" t="s">
        <v>31</v>
      </c>
      <c r="C447" t="s">
        <v>10</v>
      </c>
      <c r="D447" t="s">
        <v>120</v>
      </c>
      <c r="E447">
        <v>30</v>
      </c>
    </row>
    <row r="448" spans="1:5" x14ac:dyDescent="0.25">
      <c r="A448" t="str">
        <f t="shared" si="6"/>
        <v>2018Totaal aantal personenTwenterand</v>
      </c>
      <c r="B448" s="1" t="s">
        <v>31</v>
      </c>
      <c r="C448" t="s">
        <v>10</v>
      </c>
      <c r="D448" t="s">
        <v>121</v>
      </c>
      <c r="E448">
        <v>170</v>
      </c>
    </row>
    <row r="449" spans="1:5" x14ac:dyDescent="0.25">
      <c r="A449" t="str">
        <f t="shared" si="6"/>
        <v>2018Totaal aantal personenBorne</v>
      </c>
      <c r="B449" s="1" t="s">
        <v>31</v>
      </c>
      <c r="C449" t="s">
        <v>10</v>
      </c>
      <c r="D449" t="s">
        <v>122</v>
      </c>
      <c r="E449">
        <v>70</v>
      </c>
    </row>
    <row r="450" spans="1:5" x14ac:dyDescent="0.25">
      <c r="A450" t="str">
        <f t="shared" si="6"/>
        <v>2018Totaal aantal personenHengelo</v>
      </c>
      <c r="B450" s="1" t="s">
        <v>31</v>
      </c>
      <c r="C450" t="s">
        <v>10</v>
      </c>
      <c r="D450" t="s">
        <v>123</v>
      </c>
      <c r="E450">
        <v>180</v>
      </c>
    </row>
    <row r="451" spans="1:5" x14ac:dyDescent="0.25">
      <c r="A451" t="str">
        <f t="shared" ref="A451:A514" si="7">(B451&amp;C451&amp;D451)</f>
        <v>2018Totaal aantal personenEnschede</v>
      </c>
      <c r="B451" s="1" t="s">
        <v>31</v>
      </c>
      <c r="C451" t="s">
        <v>10</v>
      </c>
      <c r="D451" t="s">
        <v>124</v>
      </c>
      <c r="E451">
        <v>225</v>
      </c>
    </row>
    <row r="452" spans="1:5" x14ac:dyDescent="0.25">
      <c r="A452" t="str">
        <f t="shared" si="7"/>
        <v>2018Totaal aantal personenGroningen</v>
      </c>
      <c r="B452" s="1" t="s">
        <v>31</v>
      </c>
      <c r="C452" t="s">
        <v>10</v>
      </c>
      <c r="D452" t="s">
        <v>125</v>
      </c>
      <c r="E452">
        <v>85</v>
      </c>
    </row>
    <row r="453" spans="1:5" x14ac:dyDescent="0.25">
      <c r="A453" t="str">
        <f t="shared" si="7"/>
        <v>2018Totaal aantal personenDeventer</v>
      </c>
      <c r="B453" s="1" t="s">
        <v>31</v>
      </c>
      <c r="C453" t="s">
        <v>10</v>
      </c>
      <c r="D453" t="s">
        <v>126</v>
      </c>
      <c r="E453">
        <v>50</v>
      </c>
    </row>
    <row r="454" spans="1:5" x14ac:dyDescent="0.25">
      <c r="A454" t="str">
        <f t="shared" si="7"/>
        <v>2018Totaal aantal personenRijssen-Holten</v>
      </c>
      <c r="B454" s="1" t="s">
        <v>31</v>
      </c>
      <c r="C454" t="s">
        <v>10</v>
      </c>
      <c r="D454" t="s">
        <v>127</v>
      </c>
      <c r="E454">
        <v>45</v>
      </c>
    </row>
    <row r="455" spans="1:5" x14ac:dyDescent="0.25">
      <c r="A455" t="str">
        <f t="shared" si="7"/>
        <v>2018Totaal aantal personenAmsterdam</v>
      </c>
      <c r="B455" s="1" t="s">
        <v>31</v>
      </c>
      <c r="C455" t="s">
        <v>10</v>
      </c>
      <c r="D455" t="s">
        <v>128</v>
      </c>
      <c r="E455">
        <v>35</v>
      </c>
    </row>
    <row r="456" spans="1:5" x14ac:dyDescent="0.25">
      <c r="A456" t="str">
        <f t="shared" si="7"/>
        <v>2018Totaal aantal personenHardenberg</v>
      </c>
      <c r="B456" s="1" t="s">
        <v>31</v>
      </c>
      <c r="C456" t="s">
        <v>10</v>
      </c>
      <c r="D456" t="s">
        <v>129</v>
      </c>
      <c r="E456">
        <v>40</v>
      </c>
    </row>
    <row r="457" spans="1:5" x14ac:dyDescent="0.25">
      <c r="A457" t="str">
        <f t="shared" si="7"/>
        <v>2018Vestigend in koopwoningTotaal</v>
      </c>
      <c r="B457" s="1" t="s">
        <v>31</v>
      </c>
      <c r="C457" t="s">
        <v>26</v>
      </c>
      <c r="D457" t="s">
        <v>11</v>
      </c>
      <c r="E457">
        <v>885</v>
      </c>
    </row>
    <row r="458" spans="1:5" x14ac:dyDescent="0.25">
      <c r="A458" t="str">
        <f t="shared" si="7"/>
        <v>2018Vestigend in koopwoningEenpersoonshuishouden</v>
      </c>
      <c r="B458" s="1" t="s">
        <v>31</v>
      </c>
      <c r="C458" t="s">
        <v>26</v>
      </c>
      <c r="D458" t="s">
        <v>12</v>
      </c>
      <c r="E458">
        <v>145</v>
      </c>
    </row>
    <row r="459" spans="1:5" x14ac:dyDescent="0.25">
      <c r="A459" t="str">
        <f t="shared" si="7"/>
        <v>2018Vestigend in koopwoningPaar zonder kinderen</v>
      </c>
      <c r="B459" s="1" t="s">
        <v>31</v>
      </c>
      <c r="C459" t="s">
        <v>26</v>
      </c>
      <c r="D459" t="s">
        <v>13</v>
      </c>
      <c r="E459">
        <v>275</v>
      </c>
    </row>
    <row r="460" spans="1:5" x14ac:dyDescent="0.25">
      <c r="A460" t="str">
        <f t="shared" si="7"/>
        <v>2018Vestigend in koopwoningPaar met kinderen</v>
      </c>
      <c r="B460" s="1" t="s">
        <v>31</v>
      </c>
      <c r="C460" t="s">
        <v>26</v>
      </c>
      <c r="D460" t="s">
        <v>14</v>
      </c>
      <c r="E460">
        <v>370</v>
      </c>
    </row>
    <row r="461" spans="1:5" x14ac:dyDescent="0.25">
      <c r="A461" t="str">
        <f t="shared" si="7"/>
        <v>2018Vestigend in koopwoningPaar met alleen kinderen &lt;18 jaar</v>
      </c>
      <c r="B461" s="1" t="s">
        <v>31</v>
      </c>
      <c r="C461" t="s">
        <v>26</v>
      </c>
      <c r="D461" t="s">
        <v>15</v>
      </c>
      <c r="E461">
        <v>100</v>
      </c>
    </row>
    <row r="462" spans="1:5" x14ac:dyDescent="0.25">
      <c r="A462" t="str">
        <f t="shared" si="7"/>
        <v>2018Vestigend in koopwoningPaar met minstens 1 kind &gt;= 18 jaar</v>
      </c>
      <c r="B462" s="1" t="s">
        <v>31</v>
      </c>
      <c r="C462" t="s">
        <v>26</v>
      </c>
      <c r="D462" t="s">
        <v>16</v>
      </c>
      <c r="E462">
        <v>270</v>
      </c>
    </row>
    <row r="463" spans="1:5" x14ac:dyDescent="0.25">
      <c r="A463" t="str">
        <f t="shared" si="7"/>
        <v>2018Vestigend in koopwoningEenoudergezin</v>
      </c>
      <c r="B463" s="1" t="s">
        <v>31</v>
      </c>
      <c r="C463" t="s">
        <v>26</v>
      </c>
      <c r="D463" t="s">
        <v>17</v>
      </c>
      <c r="E463">
        <v>80</v>
      </c>
    </row>
    <row r="464" spans="1:5" x14ac:dyDescent="0.25">
      <c r="A464" t="str">
        <f t="shared" si="7"/>
        <v>2018Vestigend in koopwoningEenoudergezin met alleen kinderen &lt; 18 jaar</v>
      </c>
      <c r="B464" s="1" t="s">
        <v>31</v>
      </c>
      <c r="C464" t="s">
        <v>26</v>
      </c>
      <c r="D464" t="s">
        <v>18</v>
      </c>
      <c r="E464">
        <v>35</v>
      </c>
    </row>
    <row r="465" spans="1:5" x14ac:dyDescent="0.25">
      <c r="A465" t="str">
        <f t="shared" si="7"/>
        <v>2018Vestigend in koopwoningEenoudergezin met minstens 1 kind &gt;= 18 jaar</v>
      </c>
      <c r="B465" s="1" t="s">
        <v>31</v>
      </c>
      <c r="C465" t="s">
        <v>26</v>
      </c>
      <c r="D465" t="s">
        <v>19</v>
      </c>
      <c r="E465">
        <v>45</v>
      </c>
    </row>
    <row r="466" spans="1:5" x14ac:dyDescent="0.25">
      <c r="A466" t="str">
        <f t="shared" si="7"/>
        <v>2018Vestigend in koopwoningOverig huishouden inclusief institutionele huishoudens</v>
      </c>
      <c r="B466" s="1" t="s">
        <v>31</v>
      </c>
      <c r="C466" t="s">
        <v>26</v>
      </c>
      <c r="D466" t="s">
        <v>20</v>
      </c>
      <c r="E466">
        <v>15</v>
      </c>
    </row>
    <row r="467" spans="1:5" x14ac:dyDescent="0.25">
      <c r="A467" t="str">
        <f t="shared" si="7"/>
        <v>2018Vestigend in koopwoningPersonen met een Nederlandse achtergrond</v>
      </c>
      <c r="B467" s="1" t="s">
        <v>31</v>
      </c>
      <c r="C467" t="s">
        <v>26</v>
      </c>
      <c r="D467" t="s">
        <v>21</v>
      </c>
      <c r="E467">
        <v>660</v>
      </c>
    </row>
    <row r="468" spans="1:5" x14ac:dyDescent="0.25">
      <c r="A468" t="str">
        <f t="shared" si="7"/>
        <v>2018Vestigend in koopwoningPersonen met een Westerse migratieachtergrond</v>
      </c>
      <c r="B468" s="1" t="s">
        <v>31</v>
      </c>
      <c r="C468" t="s">
        <v>26</v>
      </c>
      <c r="D468" t="s">
        <v>22</v>
      </c>
      <c r="E468">
        <v>110</v>
      </c>
    </row>
    <row r="469" spans="1:5" x14ac:dyDescent="0.25">
      <c r="A469" t="str">
        <f t="shared" si="7"/>
        <v>2018Vestigend in koopwoningPersonen met een niet-Westerse migratieachtergrond</v>
      </c>
      <c r="B469" s="1" t="s">
        <v>31</v>
      </c>
      <c r="C469" t="s">
        <v>26</v>
      </c>
      <c r="D469" t="s">
        <v>23</v>
      </c>
      <c r="E469">
        <v>115</v>
      </c>
    </row>
    <row r="470" spans="1:5" x14ac:dyDescent="0.25">
      <c r="A470" t="str">
        <f t="shared" si="7"/>
        <v>2018Vestigend in koopwoningminder dan 10.000 euro</v>
      </c>
      <c r="B470" s="1" t="s">
        <v>31</v>
      </c>
      <c r="C470" t="s">
        <v>26</v>
      </c>
      <c r="D470" t="s">
        <v>43</v>
      </c>
      <c r="E470">
        <v>100</v>
      </c>
    </row>
    <row r="471" spans="1:5" x14ac:dyDescent="0.25">
      <c r="A471" t="str">
        <f t="shared" si="7"/>
        <v>2018Vestigend in koopwoning10.000 euro tot 20.000 euro</v>
      </c>
      <c r="B471" s="1" t="s">
        <v>31</v>
      </c>
      <c r="C471" t="s">
        <v>26</v>
      </c>
      <c r="D471" t="s">
        <v>44</v>
      </c>
      <c r="E471">
        <v>100</v>
      </c>
    </row>
    <row r="472" spans="1:5" x14ac:dyDescent="0.25">
      <c r="A472" t="str">
        <f t="shared" si="7"/>
        <v>2018Vestigend in koopwoning20.000 euro tot 30.000 euro</v>
      </c>
      <c r="B472" s="1" t="s">
        <v>31</v>
      </c>
      <c r="C472" t="s">
        <v>26</v>
      </c>
      <c r="D472" t="s">
        <v>45</v>
      </c>
      <c r="E472">
        <v>100</v>
      </c>
    </row>
    <row r="473" spans="1:5" x14ac:dyDescent="0.25">
      <c r="A473" t="str">
        <f t="shared" si="7"/>
        <v>2018Vestigend in koopwoning30.000 euro tot 40.000 euro</v>
      </c>
      <c r="B473" s="1" t="s">
        <v>31</v>
      </c>
      <c r="C473" t="s">
        <v>26</v>
      </c>
      <c r="D473" t="s">
        <v>46</v>
      </c>
      <c r="E473">
        <v>100</v>
      </c>
    </row>
    <row r="474" spans="1:5" x14ac:dyDescent="0.25">
      <c r="A474" t="str">
        <f t="shared" si="7"/>
        <v>2018Vestigend in koopwoning40.000 euro tot 50.000 euro</v>
      </c>
      <c r="B474" s="1" t="s">
        <v>31</v>
      </c>
      <c r="C474" t="s">
        <v>26</v>
      </c>
      <c r="D474" t="s">
        <v>47</v>
      </c>
      <c r="E474">
        <v>100</v>
      </c>
    </row>
    <row r="475" spans="1:5" x14ac:dyDescent="0.25">
      <c r="A475" t="str">
        <f t="shared" si="7"/>
        <v>2018Vestigend in koopwoning50.000 euro tot 100.000 euro</v>
      </c>
      <c r="B475" s="1" t="s">
        <v>31</v>
      </c>
      <c r="C475" t="s">
        <v>26</v>
      </c>
      <c r="D475" t="s">
        <v>48</v>
      </c>
      <c r="E475">
        <v>200</v>
      </c>
    </row>
    <row r="476" spans="1:5" x14ac:dyDescent="0.25">
      <c r="A476" t="str">
        <f t="shared" si="7"/>
        <v>2018Vestigend in koopwoningmeer dan 100.000 euro</v>
      </c>
      <c r="B476" s="1" t="s">
        <v>31</v>
      </c>
      <c r="C476" t="s">
        <v>26</v>
      </c>
      <c r="D476" t="s">
        <v>49</v>
      </c>
      <c r="E476" t="s">
        <v>27</v>
      </c>
    </row>
    <row r="477" spans="1:5" x14ac:dyDescent="0.25">
      <c r="A477" t="str">
        <f t="shared" si="7"/>
        <v>2018Vestigend in koopwoningBesteedbaar inkomen onbekend</v>
      </c>
      <c r="B477" s="1" t="s">
        <v>31</v>
      </c>
      <c r="C477" t="s">
        <v>26</v>
      </c>
      <c r="D477" t="s">
        <v>24</v>
      </c>
      <c r="E477">
        <v>100</v>
      </c>
    </row>
    <row r="478" spans="1:5" x14ac:dyDescent="0.25">
      <c r="A478" t="str">
        <f t="shared" si="7"/>
        <v>2018Vestigend in koopwoningBesteedbaar inkomen niet van toepassing</v>
      </c>
      <c r="B478" s="1" t="s">
        <v>31</v>
      </c>
      <c r="C478" t="s">
        <v>26</v>
      </c>
      <c r="D478" t="s">
        <v>25</v>
      </c>
      <c r="E478" t="s">
        <v>27</v>
      </c>
    </row>
    <row r="479" spans="1:5" x14ac:dyDescent="0.25">
      <c r="A479" t="str">
        <f t="shared" si="7"/>
        <v>2018Vestigend in koopwoningTubbergen</v>
      </c>
      <c r="B479" s="1" t="s">
        <v>31</v>
      </c>
      <c r="C479" t="s">
        <v>26</v>
      </c>
      <c r="D479" t="s">
        <v>117</v>
      </c>
      <c r="E479">
        <v>55</v>
      </c>
    </row>
    <row r="480" spans="1:5" x14ac:dyDescent="0.25">
      <c r="A480" t="str">
        <f t="shared" si="7"/>
        <v>2018Vestigend in koopwoningWierden</v>
      </c>
      <c r="B480" s="1" t="s">
        <v>31</v>
      </c>
      <c r="C480" t="s">
        <v>26</v>
      </c>
      <c r="D480" t="s">
        <v>118</v>
      </c>
      <c r="E480">
        <v>50</v>
      </c>
    </row>
    <row r="481" spans="1:5" x14ac:dyDescent="0.25">
      <c r="A481" t="str">
        <f t="shared" si="7"/>
        <v>2018Vestigend in koopwoningHellendoorn</v>
      </c>
      <c r="B481" s="1" t="s">
        <v>31</v>
      </c>
      <c r="C481" t="s">
        <v>26</v>
      </c>
      <c r="D481" t="s">
        <v>119</v>
      </c>
      <c r="E481">
        <v>25</v>
      </c>
    </row>
    <row r="482" spans="1:5" x14ac:dyDescent="0.25">
      <c r="A482" t="str">
        <f t="shared" si="7"/>
        <v>2018Vestigend in koopwoningHof van Twente</v>
      </c>
      <c r="B482" s="1" t="s">
        <v>31</v>
      </c>
      <c r="C482" t="s">
        <v>26</v>
      </c>
      <c r="D482" t="s">
        <v>120</v>
      </c>
      <c r="E482">
        <v>15</v>
      </c>
    </row>
    <row r="483" spans="1:5" x14ac:dyDescent="0.25">
      <c r="A483" t="str">
        <f t="shared" si="7"/>
        <v>2018Vestigend in koopwoningTwenterand</v>
      </c>
      <c r="B483" s="1" t="s">
        <v>31</v>
      </c>
      <c r="C483" t="s">
        <v>26</v>
      </c>
      <c r="D483" t="s">
        <v>121</v>
      </c>
      <c r="E483">
        <v>60</v>
      </c>
    </row>
    <row r="484" spans="1:5" x14ac:dyDescent="0.25">
      <c r="A484" t="str">
        <f t="shared" si="7"/>
        <v>2018Vestigend in koopwoningBorne</v>
      </c>
      <c r="B484" s="1" t="s">
        <v>31</v>
      </c>
      <c r="C484" t="s">
        <v>26</v>
      </c>
      <c r="D484" t="s">
        <v>122</v>
      </c>
      <c r="E484">
        <v>30</v>
      </c>
    </row>
    <row r="485" spans="1:5" x14ac:dyDescent="0.25">
      <c r="A485" t="str">
        <f t="shared" si="7"/>
        <v>2018Vestigend in koopwoningHengelo</v>
      </c>
      <c r="B485" s="1" t="s">
        <v>31</v>
      </c>
      <c r="C485" t="s">
        <v>26</v>
      </c>
      <c r="D485" t="s">
        <v>123</v>
      </c>
      <c r="E485">
        <v>65</v>
      </c>
    </row>
    <row r="486" spans="1:5" x14ac:dyDescent="0.25">
      <c r="A486" t="str">
        <f t="shared" si="7"/>
        <v>2018Vestigend in koopwoningEnschede</v>
      </c>
      <c r="B486" s="1" t="s">
        <v>31</v>
      </c>
      <c r="C486" t="s">
        <v>26</v>
      </c>
      <c r="D486" t="s">
        <v>124</v>
      </c>
      <c r="E486">
        <v>90</v>
      </c>
    </row>
    <row r="487" spans="1:5" x14ac:dyDescent="0.25">
      <c r="A487" t="str">
        <f t="shared" si="7"/>
        <v>2018Vestigend in koopwoningGroningen</v>
      </c>
      <c r="B487" s="1" t="s">
        <v>31</v>
      </c>
      <c r="C487" t="s">
        <v>26</v>
      </c>
      <c r="D487" t="s">
        <v>125</v>
      </c>
      <c r="E487">
        <v>25</v>
      </c>
    </row>
    <row r="488" spans="1:5" x14ac:dyDescent="0.25">
      <c r="A488" t="str">
        <f t="shared" si="7"/>
        <v>2018Vestigend in koopwoningDeventer</v>
      </c>
      <c r="B488" s="1" t="s">
        <v>31</v>
      </c>
      <c r="C488" t="s">
        <v>26</v>
      </c>
      <c r="D488" t="s">
        <v>126</v>
      </c>
      <c r="E488">
        <v>20</v>
      </c>
    </row>
    <row r="489" spans="1:5" x14ac:dyDescent="0.25">
      <c r="A489" t="str">
        <f t="shared" si="7"/>
        <v>2018Vestigend in koopwoningRijssen-Holten</v>
      </c>
      <c r="B489" s="1" t="s">
        <v>31</v>
      </c>
      <c r="C489" t="s">
        <v>26</v>
      </c>
      <c r="D489" t="s">
        <v>127</v>
      </c>
      <c r="E489">
        <v>10</v>
      </c>
    </row>
    <row r="490" spans="1:5" x14ac:dyDescent="0.25">
      <c r="A490" t="str">
        <f t="shared" si="7"/>
        <v>2018Vestigend in koopwoningAmsterdam</v>
      </c>
      <c r="B490" s="1" t="s">
        <v>31</v>
      </c>
      <c r="C490" t="s">
        <v>26</v>
      </c>
      <c r="D490" t="s">
        <v>128</v>
      </c>
      <c r="E490">
        <v>15</v>
      </c>
    </row>
    <row r="491" spans="1:5" x14ac:dyDescent="0.25">
      <c r="A491" t="str">
        <f t="shared" si="7"/>
        <v>2018Vestigend in koopwoningHardenberg</v>
      </c>
      <c r="B491" s="1" t="s">
        <v>31</v>
      </c>
      <c r="C491" t="s">
        <v>26</v>
      </c>
      <c r="D491" t="s">
        <v>129</v>
      </c>
      <c r="E491">
        <v>5</v>
      </c>
    </row>
    <row r="492" spans="1:5" x14ac:dyDescent="0.25">
      <c r="A492" t="str">
        <f t="shared" si="7"/>
        <v>2018Vestigend in huurwoning, totaalTotaal</v>
      </c>
      <c r="B492" s="1" t="s">
        <v>31</v>
      </c>
      <c r="C492" t="s">
        <v>28</v>
      </c>
      <c r="D492" t="s">
        <v>11</v>
      </c>
      <c r="E492">
        <v>1715</v>
      </c>
    </row>
    <row r="493" spans="1:5" x14ac:dyDescent="0.25">
      <c r="A493" t="str">
        <f t="shared" si="7"/>
        <v>2018Vestigend in huurwoning, totaalEenpersoonshuishouden</v>
      </c>
      <c r="B493" s="1" t="s">
        <v>31</v>
      </c>
      <c r="C493" t="s">
        <v>28</v>
      </c>
      <c r="D493" t="s">
        <v>12</v>
      </c>
      <c r="E493">
        <v>525</v>
      </c>
    </row>
    <row r="494" spans="1:5" x14ac:dyDescent="0.25">
      <c r="A494" t="str">
        <f t="shared" si="7"/>
        <v>2018Vestigend in huurwoning, totaalPaar zonder kinderen</v>
      </c>
      <c r="B494" s="1" t="s">
        <v>31</v>
      </c>
      <c r="C494" t="s">
        <v>28</v>
      </c>
      <c r="D494" t="s">
        <v>13</v>
      </c>
      <c r="E494">
        <v>405</v>
      </c>
    </row>
    <row r="495" spans="1:5" x14ac:dyDescent="0.25">
      <c r="A495" t="str">
        <f t="shared" si="7"/>
        <v>2018Vestigend in huurwoning, totaalPaar met kinderen</v>
      </c>
      <c r="B495" s="1" t="s">
        <v>31</v>
      </c>
      <c r="C495" t="s">
        <v>28</v>
      </c>
      <c r="D495" t="s">
        <v>14</v>
      </c>
      <c r="E495">
        <v>365</v>
      </c>
    </row>
    <row r="496" spans="1:5" x14ac:dyDescent="0.25">
      <c r="A496" t="str">
        <f t="shared" si="7"/>
        <v>2018Vestigend in huurwoning, totaalPaar met alleen kinderen &lt;18 jaar</v>
      </c>
      <c r="B496" s="1" t="s">
        <v>31</v>
      </c>
      <c r="C496" t="s">
        <v>28</v>
      </c>
      <c r="D496" t="s">
        <v>15</v>
      </c>
      <c r="E496">
        <v>170</v>
      </c>
    </row>
    <row r="497" spans="1:5" x14ac:dyDescent="0.25">
      <c r="A497" t="str">
        <f t="shared" si="7"/>
        <v>2018Vestigend in huurwoning, totaalPaar met minstens 1 kind &gt;= 18 jaar</v>
      </c>
      <c r="B497" s="1" t="s">
        <v>31</v>
      </c>
      <c r="C497" t="s">
        <v>28</v>
      </c>
      <c r="D497" t="s">
        <v>16</v>
      </c>
      <c r="E497">
        <v>195</v>
      </c>
    </row>
    <row r="498" spans="1:5" x14ac:dyDescent="0.25">
      <c r="A498" t="str">
        <f t="shared" si="7"/>
        <v>2018Vestigend in huurwoning, totaalEenoudergezin</v>
      </c>
      <c r="B498" s="1" t="s">
        <v>31</v>
      </c>
      <c r="C498" t="s">
        <v>28</v>
      </c>
      <c r="D498" t="s">
        <v>17</v>
      </c>
      <c r="E498">
        <v>195</v>
      </c>
    </row>
    <row r="499" spans="1:5" x14ac:dyDescent="0.25">
      <c r="A499" t="str">
        <f t="shared" si="7"/>
        <v>2018Vestigend in huurwoning, totaalEenoudergezin met alleen kinderen &lt; 18 jaar</v>
      </c>
      <c r="B499" s="1" t="s">
        <v>31</v>
      </c>
      <c r="C499" t="s">
        <v>28</v>
      </c>
      <c r="D499" t="s">
        <v>18</v>
      </c>
      <c r="E499">
        <v>75</v>
      </c>
    </row>
    <row r="500" spans="1:5" x14ac:dyDescent="0.25">
      <c r="A500" t="str">
        <f t="shared" si="7"/>
        <v>2018Vestigend in huurwoning, totaalEenoudergezin met minstens 1 kind &gt;= 18 jaar</v>
      </c>
      <c r="B500" s="1" t="s">
        <v>31</v>
      </c>
      <c r="C500" t="s">
        <v>28</v>
      </c>
      <c r="D500" t="s">
        <v>19</v>
      </c>
      <c r="E500">
        <v>120</v>
      </c>
    </row>
    <row r="501" spans="1:5" x14ac:dyDescent="0.25">
      <c r="A501" t="str">
        <f t="shared" si="7"/>
        <v>2018Vestigend in huurwoning, totaalOverig huishouden inclusief institutionele huishoudens</v>
      </c>
      <c r="B501" s="1" t="s">
        <v>31</v>
      </c>
      <c r="C501" t="s">
        <v>28</v>
      </c>
      <c r="D501" t="s">
        <v>20</v>
      </c>
      <c r="E501">
        <v>225</v>
      </c>
    </row>
    <row r="502" spans="1:5" x14ac:dyDescent="0.25">
      <c r="A502" t="str">
        <f t="shared" si="7"/>
        <v>2018Vestigend in huurwoning, totaalPersonen met een Nederlandse achtergrond</v>
      </c>
      <c r="B502" s="1" t="s">
        <v>31</v>
      </c>
      <c r="C502" t="s">
        <v>28</v>
      </c>
      <c r="D502" t="s">
        <v>21</v>
      </c>
      <c r="E502">
        <v>875</v>
      </c>
    </row>
    <row r="503" spans="1:5" x14ac:dyDescent="0.25">
      <c r="A503" t="str">
        <f t="shared" si="7"/>
        <v>2018Vestigend in huurwoning, totaalPersonen met een Westerse migratieachtergrond</v>
      </c>
      <c r="B503" s="1" t="s">
        <v>31</v>
      </c>
      <c r="C503" t="s">
        <v>28</v>
      </c>
      <c r="D503" t="s">
        <v>22</v>
      </c>
      <c r="E503">
        <v>310</v>
      </c>
    </row>
    <row r="504" spans="1:5" x14ac:dyDescent="0.25">
      <c r="A504" t="str">
        <f t="shared" si="7"/>
        <v>2018Vestigend in huurwoning, totaalPersonen met een niet-Westerse migratieachtergrond</v>
      </c>
      <c r="B504" s="1" t="s">
        <v>31</v>
      </c>
      <c r="C504" t="s">
        <v>28</v>
      </c>
      <c r="D504" t="s">
        <v>23</v>
      </c>
      <c r="E504">
        <v>530</v>
      </c>
    </row>
    <row r="505" spans="1:5" x14ac:dyDescent="0.25">
      <c r="A505" t="str">
        <f t="shared" si="7"/>
        <v>2018Vestigend in huurwoning, totaalminder dan 10.000 euro</v>
      </c>
      <c r="B505" s="1" t="s">
        <v>31</v>
      </c>
      <c r="C505" t="s">
        <v>28</v>
      </c>
      <c r="D505" t="s">
        <v>43</v>
      </c>
      <c r="E505">
        <v>100</v>
      </c>
    </row>
    <row r="506" spans="1:5" x14ac:dyDescent="0.25">
      <c r="A506" t="str">
        <f t="shared" si="7"/>
        <v>2018Vestigend in huurwoning, totaal10.000 euro tot 20.000 euro</v>
      </c>
      <c r="B506" s="1" t="s">
        <v>31</v>
      </c>
      <c r="C506" t="s">
        <v>28</v>
      </c>
      <c r="D506" t="s">
        <v>44</v>
      </c>
      <c r="E506">
        <v>200</v>
      </c>
    </row>
    <row r="507" spans="1:5" x14ac:dyDescent="0.25">
      <c r="A507" t="str">
        <f t="shared" si="7"/>
        <v>2018Vestigend in huurwoning, totaal20.000 euro tot 30.000 euro</v>
      </c>
      <c r="B507" s="1" t="s">
        <v>31</v>
      </c>
      <c r="C507" t="s">
        <v>28</v>
      </c>
      <c r="D507" t="s">
        <v>45</v>
      </c>
      <c r="E507">
        <v>200</v>
      </c>
    </row>
    <row r="508" spans="1:5" x14ac:dyDescent="0.25">
      <c r="A508" t="str">
        <f t="shared" si="7"/>
        <v>2018Vestigend in huurwoning, totaal30.000 euro tot 40.000 euro</v>
      </c>
      <c r="B508" s="1" t="s">
        <v>31</v>
      </c>
      <c r="C508" t="s">
        <v>28</v>
      </c>
      <c r="D508" t="s">
        <v>46</v>
      </c>
      <c r="E508">
        <v>200</v>
      </c>
    </row>
    <row r="509" spans="1:5" x14ac:dyDescent="0.25">
      <c r="A509" t="str">
        <f t="shared" si="7"/>
        <v>2018Vestigend in huurwoning, totaal40.000 euro tot 50.000 euro</v>
      </c>
      <c r="B509" s="1" t="s">
        <v>31</v>
      </c>
      <c r="C509" t="s">
        <v>28</v>
      </c>
      <c r="D509" t="s">
        <v>47</v>
      </c>
      <c r="E509">
        <v>100</v>
      </c>
    </row>
    <row r="510" spans="1:5" x14ac:dyDescent="0.25">
      <c r="A510" t="str">
        <f t="shared" si="7"/>
        <v>2018Vestigend in huurwoning, totaal50.000 euro tot 100.000 euro</v>
      </c>
      <c r="B510" s="1" t="s">
        <v>31</v>
      </c>
      <c r="C510" t="s">
        <v>28</v>
      </c>
      <c r="D510" t="s">
        <v>48</v>
      </c>
      <c r="E510">
        <v>200</v>
      </c>
    </row>
    <row r="511" spans="1:5" x14ac:dyDescent="0.25">
      <c r="A511" t="str">
        <f t="shared" si="7"/>
        <v>2018Vestigend in huurwoning, totaalmeer dan 100.000 euro</v>
      </c>
      <c r="B511" s="1" t="s">
        <v>31</v>
      </c>
      <c r="C511" t="s">
        <v>28</v>
      </c>
      <c r="D511" t="s">
        <v>49</v>
      </c>
      <c r="E511" t="s">
        <v>27</v>
      </c>
    </row>
    <row r="512" spans="1:5" x14ac:dyDescent="0.25">
      <c r="A512" t="str">
        <f t="shared" si="7"/>
        <v>2018Vestigend in huurwoning, totaalBesteedbaar inkomen onbekend</v>
      </c>
      <c r="B512" s="1" t="s">
        <v>31</v>
      </c>
      <c r="C512" t="s">
        <v>28</v>
      </c>
      <c r="D512" t="s">
        <v>24</v>
      </c>
      <c r="E512">
        <v>500</v>
      </c>
    </row>
    <row r="513" spans="1:5" x14ac:dyDescent="0.25">
      <c r="A513" t="str">
        <f t="shared" si="7"/>
        <v>2018Vestigend in huurwoning, totaalBesteedbaar inkomen niet van toepassing</v>
      </c>
      <c r="B513" s="1" t="s">
        <v>31</v>
      </c>
      <c r="C513" t="s">
        <v>28</v>
      </c>
      <c r="D513" t="s">
        <v>25</v>
      </c>
      <c r="E513">
        <v>200</v>
      </c>
    </row>
    <row r="514" spans="1:5" x14ac:dyDescent="0.25">
      <c r="A514" t="str">
        <f t="shared" si="7"/>
        <v>2018Vestigend in huurwoning, totaalTubbergen</v>
      </c>
      <c r="B514" s="1" t="s">
        <v>31</v>
      </c>
      <c r="C514" t="s">
        <v>28</v>
      </c>
      <c r="D514" t="s">
        <v>117</v>
      </c>
      <c r="E514">
        <v>65</v>
      </c>
    </row>
    <row r="515" spans="1:5" x14ac:dyDescent="0.25">
      <c r="A515" t="str">
        <f t="shared" ref="A515:A578" si="8">(B515&amp;C515&amp;D515)</f>
        <v>2018Vestigend in huurwoning, totaalWierden</v>
      </c>
      <c r="B515" s="1" t="s">
        <v>31</v>
      </c>
      <c r="C515" t="s">
        <v>28</v>
      </c>
      <c r="D515" t="s">
        <v>118</v>
      </c>
      <c r="E515">
        <v>65</v>
      </c>
    </row>
    <row r="516" spans="1:5" x14ac:dyDescent="0.25">
      <c r="A516" t="str">
        <f t="shared" si="8"/>
        <v>2018Vestigend in huurwoning, totaalHellendoorn</v>
      </c>
      <c r="B516" s="1" t="s">
        <v>31</v>
      </c>
      <c r="C516" t="s">
        <v>28</v>
      </c>
      <c r="D516" t="s">
        <v>119</v>
      </c>
      <c r="E516">
        <v>40</v>
      </c>
    </row>
    <row r="517" spans="1:5" x14ac:dyDescent="0.25">
      <c r="A517" t="str">
        <f t="shared" si="8"/>
        <v>2018Vestigend in huurwoning, totaalHof van Twente</v>
      </c>
      <c r="B517" s="1" t="s">
        <v>31</v>
      </c>
      <c r="C517" t="s">
        <v>28</v>
      </c>
      <c r="D517" t="s">
        <v>120</v>
      </c>
      <c r="E517">
        <v>15</v>
      </c>
    </row>
    <row r="518" spans="1:5" x14ac:dyDescent="0.25">
      <c r="A518" t="str">
        <f t="shared" si="8"/>
        <v>2018Vestigend in huurwoning, totaalTwenterand</v>
      </c>
      <c r="B518" s="1" t="s">
        <v>31</v>
      </c>
      <c r="C518" t="s">
        <v>28</v>
      </c>
      <c r="D518" t="s">
        <v>121</v>
      </c>
      <c r="E518">
        <v>100</v>
      </c>
    </row>
    <row r="519" spans="1:5" x14ac:dyDescent="0.25">
      <c r="A519" t="str">
        <f t="shared" si="8"/>
        <v>2018Vestigend in huurwoning, totaalBorne</v>
      </c>
      <c r="B519" s="1" t="s">
        <v>31</v>
      </c>
      <c r="C519" t="s">
        <v>28</v>
      </c>
      <c r="D519" t="s">
        <v>122</v>
      </c>
      <c r="E519">
        <v>40</v>
      </c>
    </row>
    <row r="520" spans="1:5" x14ac:dyDescent="0.25">
      <c r="A520" t="str">
        <f t="shared" si="8"/>
        <v>2018Vestigend in huurwoning, totaalHengelo</v>
      </c>
      <c r="B520" s="1" t="s">
        <v>31</v>
      </c>
      <c r="C520" t="s">
        <v>28</v>
      </c>
      <c r="D520" t="s">
        <v>123</v>
      </c>
      <c r="E520">
        <v>110</v>
      </c>
    </row>
    <row r="521" spans="1:5" x14ac:dyDescent="0.25">
      <c r="A521" t="str">
        <f t="shared" si="8"/>
        <v>2018Vestigend in huurwoning, totaalEnschede</v>
      </c>
      <c r="B521" s="1" t="s">
        <v>31</v>
      </c>
      <c r="C521" t="s">
        <v>28</v>
      </c>
      <c r="D521" t="s">
        <v>124</v>
      </c>
      <c r="E521">
        <v>115</v>
      </c>
    </row>
    <row r="522" spans="1:5" x14ac:dyDescent="0.25">
      <c r="A522" t="str">
        <f t="shared" si="8"/>
        <v>2018Vestigend in huurwoning, totaalGroningen</v>
      </c>
      <c r="B522" s="1" t="s">
        <v>31</v>
      </c>
      <c r="C522" t="s">
        <v>28</v>
      </c>
      <c r="D522" t="s">
        <v>125</v>
      </c>
      <c r="E522">
        <v>65</v>
      </c>
    </row>
    <row r="523" spans="1:5" x14ac:dyDescent="0.25">
      <c r="A523" t="str">
        <f t="shared" si="8"/>
        <v>2018Vestigend in huurwoning, totaalDeventer</v>
      </c>
      <c r="B523" s="1" t="s">
        <v>31</v>
      </c>
      <c r="C523" t="s">
        <v>28</v>
      </c>
      <c r="D523" t="s">
        <v>126</v>
      </c>
      <c r="E523">
        <v>25</v>
      </c>
    </row>
    <row r="524" spans="1:5" x14ac:dyDescent="0.25">
      <c r="A524" t="str">
        <f t="shared" si="8"/>
        <v>2018Vestigend in huurwoning, totaalRijssen-Holten</v>
      </c>
      <c r="B524" s="1" t="s">
        <v>31</v>
      </c>
      <c r="C524" t="s">
        <v>28</v>
      </c>
      <c r="D524" t="s">
        <v>127</v>
      </c>
      <c r="E524">
        <v>30</v>
      </c>
    </row>
    <row r="525" spans="1:5" x14ac:dyDescent="0.25">
      <c r="A525" t="str">
        <f t="shared" si="8"/>
        <v>2018Vestigend in huurwoning, totaalAmsterdam</v>
      </c>
      <c r="B525" s="1" t="s">
        <v>31</v>
      </c>
      <c r="C525" t="s">
        <v>28</v>
      </c>
      <c r="D525" t="s">
        <v>128</v>
      </c>
      <c r="E525">
        <v>20</v>
      </c>
    </row>
    <row r="526" spans="1:5" x14ac:dyDescent="0.25">
      <c r="A526" t="str">
        <f t="shared" si="8"/>
        <v>2018Vestigend in huurwoning, totaalHardenberg</v>
      </c>
      <c r="B526" s="1" t="s">
        <v>31</v>
      </c>
      <c r="C526" t="s">
        <v>28</v>
      </c>
      <c r="D526" t="s">
        <v>129</v>
      </c>
      <c r="E526">
        <v>30</v>
      </c>
    </row>
    <row r="527" spans="1:5" x14ac:dyDescent="0.25">
      <c r="A527" t="str">
        <f t="shared" si="8"/>
        <v>2018Vestigend in huurwoning, w.v. woningcorporatieTotaal</v>
      </c>
      <c r="B527" s="1" t="s">
        <v>31</v>
      </c>
      <c r="C527" t="s">
        <v>111</v>
      </c>
      <c r="D527" t="s">
        <v>11</v>
      </c>
      <c r="E527">
        <v>690</v>
      </c>
    </row>
    <row r="528" spans="1:5" x14ac:dyDescent="0.25">
      <c r="A528" t="str">
        <f t="shared" si="8"/>
        <v>2018Vestigend in huurwoning, w.v. woningcorporatieEenpersoonshuishouden</v>
      </c>
      <c r="B528" s="1" t="s">
        <v>31</v>
      </c>
      <c r="C528" t="s">
        <v>111</v>
      </c>
      <c r="D528" t="s">
        <v>12</v>
      </c>
      <c r="E528">
        <v>235</v>
      </c>
    </row>
    <row r="529" spans="1:5" x14ac:dyDescent="0.25">
      <c r="A529" t="str">
        <f t="shared" si="8"/>
        <v>2018Vestigend in huurwoning, w.v. woningcorporatiePaar zonder kinderen</v>
      </c>
      <c r="B529" s="1" t="s">
        <v>31</v>
      </c>
      <c r="C529" t="s">
        <v>111</v>
      </c>
      <c r="D529" t="s">
        <v>13</v>
      </c>
      <c r="E529">
        <v>190</v>
      </c>
    </row>
    <row r="530" spans="1:5" x14ac:dyDescent="0.25">
      <c r="A530" t="str">
        <f t="shared" si="8"/>
        <v>2018Vestigend in huurwoning, w.v. woningcorporatiePaar met kinderen</v>
      </c>
      <c r="B530" s="1" t="s">
        <v>31</v>
      </c>
      <c r="C530" t="s">
        <v>111</v>
      </c>
      <c r="D530" t="s">
        <v>14</v>
      </c>
      <c r="E530">
        <v>130</v>
      </c>
    </row>
    <row r="531" spans="1:5" x14ac:dyDescent="0.25">
      <c r="A531" t="str">
        <f t="shared" si="8"/>
        <v>2018Vestigend in huurwoning, w.v. woningcorporatiePaar met alleen kinderen &lt;18 jaar</v>
      </c>
      <c r="B531" s="1" t="s">
        <v>31</v>
      </c>
      <c r="C531" t="s">
        <v>111</v>
      </c>
      <c r="D531" t="s">
        <v>15</v>
      </c>
      <c r="E531">
        <v>55</v>
      </c>
    </row>
    <row r="532" spans="1:5" x14ac:dyDescent="0.25">
      <c r="A532" t="str">
        <f t="shared" si="8"/>
        <v>2018Vestigend in huurwoning, w.v. woningcorporatiePaar met minstens 1 kind &gt;= 18 jaar</v>
      </c>
      <c r="B532" s="1" t="s">
        <v>31</v>
      </c>
      <c r="C532" t="s">
        <v>111</v>
      </c>
      <c r="D532" t="s">
        <v>16</v>
      </c>
      <c r="E532">
        <v>75</v>
      </c>
    </row>
    <row r="533" spans="1:5" x14ac:dyDescent="0.25">
      <c r="A533" t="str">
        <f t="shared" si="8"/>
        <v>2018Vestigend in huurwoning, w.v. woningcorporatieEenoudergezin</v>
      </c>
      <c r="B533" s="1" t="s">
        <v>31</v>
      </c>
      <c r="C533" t="s">
        <v>111</v>
      </c>
      <c r="D533" t="s">
        <v>17</v>
      </c>
      <c r="E533">
        <v>95</v>
      </c>
    </row>
    <row r="534" spans="1:5" x14ac:dyDescent="0.25">
      <c r="A534" t="str">
        <f t="shared" si="8"/>
        <v>2018Vestigend in huurwoning, w.v. woningcorporatieEenoudergezin met alleen kinderen &lt; 18 jaar</v>
      </c>
      <c r="B534" s="1" t="s">
        <v>31</v>
      </c>
      <c r="C534" t="s">
        <v>111</v>
      </c>
      <c r="D534" t="s">
        <v>18</v>
      </c>
      <c r="E534">
        <v>25</v>
      </c>
    </row>
    <row r="535" spans="1:5" x14ac:dyDescent="0.25">
      <c r="A535" t="str">
        <f t="shared" si="8"/>
        <v>2018Vestigend in huurwoning, w.v. woningcorporatieEenoudergezin met minstens 1 kind &gt;= 18 jaar</v>
      </c>
      <c r="B535" s="1" t="s">
        <v>31</v>
      </c>
      <c r="C535" t="s">
        <v>111</v>
      </c>
      <c r="D535" t="s">
        <v>19</v>
      </c>
      <c r="E535">
        <v>70</v>
      </c>
    </row>
    <row r="536" spans="1:5" x14ac:dyDescent="0.25">
      <c r="A536" t="str">
        <f t="shared" si="8"/>
        <v>2018Vestigend in huurwoning, w.v. woningcorporatieOverig huishouden inclusief institutionele huishoudens</v>
      </c>
      <c r="B536" s="1" t="s">
        <v>31</v>
      </c>
      <c r="C536" t="s">
        <v>111</v>
      </c>
      <c r="D536" t="s">
        <v>20</v>
      </c>
      <c r="E536">
        <v>40</v>
      </c>
    </row>
    <row r="537" spans="1:5" x14ac:dyDescent="0.25">
      <c r="A537" t="str">
        <f t="shared" si="8"/>
        <v>2018Vestigend in huurwoning, w.v. woningcorporatiePersonen met een Nederlandse achtergrond</v>
      </c>
      <c r="B537" s="1" t="s">
        <v>31</v>
      </c>
      <c r="C537" t="s">
        <v>111</v>
      </c>
      <c r="D537" t="s">
        <v>21</v>
      </c>
      <c r="E537">
        <v>360</v>
      </c>
    </row>
    <row r="538" spans="1:5" x14ac:dyDescent="0.25">
      <c r="A538" t="str">
        <f t="shared" si="8"/>
        <v>2018Vestigend in huurwoning, w.v. woningcorporatiePersonen met een Westerse migratieachtergrond</v>
      </c>
      <c r="B538" s="1" t="s">
        <v>31</v>
      </c>
      <c r="C538" t="s">
        <v>111</v>
      </c>
      <c r="D538" t="s">
        <v>22</v>
      </c>
      <c r="E538">
        <v>140</v>
      </c>
    </row>
    <row r="539" spans="1:5" x14ac:dyDescent="0.25">
      <c r="A539" t="str">
        <f t="shared" si="8"/>
        <v>2018Vestigend in huurwoning, w.v. woningcorporatiePersonen met een niet-Westerse migratieachtergrond</v>
      </c>
      <c r="B539" s="1" t="s">
        <v>31</v>
      </c>
      <c r="C539" t="s">
        <v>111</v>
      </c>
      <c r="D539" t="s">
        <v>23</v>
      </c>
      <c r="E539">
        <v>185</v>
      </c>
    </row>
    <row r="540" spans="1:5" x14ac:dyDescent="0.25">
      <c r="A540" t="str">
        <f t="shared" si="8"/>
        <v>2018Vestigend in huurwoning, w.v. woningcorporatieminder dan 10.000 euro</v>
      </c>
      <c r="B540" s="1" t="s">
        <v>31</v>
      </c>
      <c r="C540" t="s">
        <v>111</v>
      </c>
      <c r="D540" t="s">
        <v>43</v>
      </c>
      <c r="E540" t="s">
        <v>27</v>
      </c>
    </row>
    <row r="541" spans="1:5" x14ac:dyDescent="0.25">
      <c r="A541" t="str">
        <f t="shared" si="8"/>
        <v>2018Vestigend in huurwoning, w.v. woningcorporatie10.000 euro tot 20.000 euro</v>
      </c>
      <c r="B541" s="1" t="s">
        <v>31</v>
      </c>
      <c r="C541" t="s">
        <v>111</v>
      </c>
      <c r="D541" t="s">
        <v>44</v>
      </c>
      <c r="E541">
        <v>100</v>
      </c>
    </row>
    <row r="542" spans="1:5" x14ac:dyDescent="0.25">
      <c r="A542" t="str">
        <f t="shared" si="8"/>
        <v>2018Vestigend in huurwoning, w.v. woningcorporatie20.000 euro tot 30.000 euro</v>
      </c>
      <c r="B542" s="1" t="s">
        <v>31</v>
      </c>
      <c r="C542" t="s">
        <v>111</v>
      </c>
      <c r="D542" t="s">
        <v>45</v>
      </c>
      <c r="E542">
        <v>100</v>
      </c>
    </row>
    <row r="543" spans="1:5" x14ac:dyDescent="0.25">
      <c r="A543" t="str">
        <f t="shared" si="8"/>
        <v>2018Vestigend in huurwoning, w.v. woningcorporatie30.000 euro tot 40.000 euro</v>
      </c>
      <c r="B543" s="1" t="s">
        <v>31</v>
      </c>
      <c r="C543" t="s">
        <v>111</v>
      </c>
      <c r="D543" t="s">
        <v>46</v>
      </c>
      <c r="E543">
        <v>100</v>
      </c>
    </row>
    <row r="544" spans="1:5" x14ac:dyDescent="0.25">
      <c r="A544" t="str">
        <f t="shared" si="8"/>
        <v>2018Vestigend in huurwoning, w.v. woningcorporatie40.000 euro tot 50.000 euro</v>
      </c>
      <c r="B544" s="1" t="s">
        <v>31</v>
      </c>
      <c r="C544" t="s">
        <v>111</v>
      </c>
      <c r="D544" t="s">
        <v>47</v>
      </c>
      <c r="E544">
        <v>100</v>
      </c>
    </row>
    <row r="545" spans="1:5" x14ac:dyDescent="0.25">
      <c r="A545" t="str">
        <f t="shared" si="8"/>
        <v>2018Vestigend in huurwoning, w.v. woningcorporatie50.000 euro tot 100.000 euro</v>
      </c>
      <c r="B545" s="1" t="s">
        <v>31</v>
      </c>
      <c r="C545" t="s">
        <v>111</v>
      </c>
      <c r="D545" t="s">
        <v>48</v>
      </c>
      <c r="E545">
        <v>100</v>
      </c>
    </row>
    <row r="546" spans="1:5" x14ac:dyDescent="0.25">
      <c r="A546" t="str">
        <f t="shared" si="8"/>
        <v>2018Vestigend in huurwoning, w.v. woningcorporatiemeer dan 100.000 euro</v>
      </c>
      <c r="B546" s="1" t="s">
        <v>31</v>
      </c>
      <c r="C546" t="s">
        <v>111</v>
      </c>
      <c r="D546" t="s">
        <v>49</v>
      </c>
      <c r="E546" t="s">
        <v>27</v>
      </c>
    </row>
    <row r="547" spans="1:5" x14ac:dyDescent="0.25">
      <c r="A547" t="str">
        <f t="shared" si="8"/>
        <v>2018Vestigend in huurwoning, w.v. woningcorporatieBesteedbaar inkomen onbekend</v>
      </c>
      <c r="B547" s="1" t="s">
        <v>31</v>
      </c>
      <c r="C547" t="s">
        <v>111</v>
      </c>
      <c r="D547" t="s">
        <v>24</v>
      </c>
      <c r="E547">
        <v>200</v>
      </c>
    </row>
    <row r="548" spans="1:5" x14ac:dyDescent="0.25">
      <c r="A548" t="str">
        <f t="shared" si="8"/>
        <v>2018Vestigend in huurwoning, w.v. woningcorporatieBesteedbaar inkomen niet van toepassing</v>
      </c>
      <c r="B548" s="1" t="s">
        <v>31</v>
      </c>
      <c r="C548" t="s">
        <v>111</v>
      </c>
      <c r="D548" t="s">
        <v>25</v>
      </c>
      <c r="E548" t="s">
        <v>27</v>
      </c>
    </row>
    <row r="549" spans="1:5" x14ac:dyDescent="0.25">
      <c r="A549" t="str">
        <f t="shared" si="8"/>
        <v>2018Vestigend in huurwoning, w.v. woningcorporatieTubbergen</v>
      </c>
      <c r="B549" s="1" t="s">
        <v>31</v>
      </c>
      <c r="C549" t="s">
        <v>111</v>
      </c>
      <c r="D549" t="s">
        <v>117</v>
      </c>
      <c r="E549">
        <v>25</v>
      </c>
    </row>
    <row r="550" spans="1:5" x14ac:dyDescent="0.25">
      <c r="A550" t="str">
        <f t="shared" si="8"/>
        <v>2018Vestigend in huurwoning, w.v. woningcorporatieWierden</v>
      </c>
      <c r="B550" s="1" t="s">
        <v>31</v>
      </c>
      <c r="C550" t="s">
        <v>111</v>
      </c>
      <c r="D550" t="s">
        <v>118</v>
      </c>
      <c r="E550">
        <v>25</v>
      </c>
    </row>
    <row r="551" spans="1:5" x14ac:dyDescent="0.25">
      <c r="A551" t="str">
        <f t="shared" si="8"/>
        <v>2018Vestigend in huurwoning, w.v. woningcorporatieHellendoorn</v>
      </c>
      <c r="B551" s="1" t="s">
        <v>31</v>
      </c>
      <c r="C551" t="s">
        <v>111</v>
      </c>
      <c r="D551" t="s">
        <v>119</v>
      </c>
      <c r="E551">
        <v>15</v>
      </c>
    </row>
    <row r="552" spans="1:5" x14ac:dyDescent="0.25">
      <c r="A552" t="str">
        <f t="shared" si="8"/>
        <v>2018Vestigend in huurwoning, w.v. woningcorporatieHof van Twente</v>
      </c>
      <c r="B552" s="1" t="s">
        <v>31</v>
      </c>
      <c r="C552" t="s">
        <v>111</v>
      </c>
      <c r="D552" t="s">
        <v>120</v>
      </c>
      <c r="E552">
        <v>10</v>
      </c>
    </row>
    <row r="553" spans="1:5" x14ac:dyDescent="0.25">
      <c r="A553" t="str">
        <f t="shared" si="8"/>
        <v>2018Vestigend in huurwoning, w.v. woningcorporatieTwenterand</v>
      </c>
      <c r="B553" s="1" t="s">
        <v>31</v>
      </c>
      <c r="C553" t="s">
        <v>111</v>
      </c>
      <c r="D553" t="s">
        <v>121</v>
      </c>
      <c r="E553">
        <v>55</v>
      </c>
    </row>
    <row r="554" spans="1:5" x14ac:dyDescent="0.25">
      <c r="A554" t="str">
        <f t="shared" si="8"/>
        <v>2018Vestigend in huurwoning, w.v. woningcorporatieBorne</v>
      </c>
      <c r="B554" s="1" t="s">
        <v>31</v>
      </c>
      <c r="C554" t="s">
        <v>111</v>
      </c>
      <c r="D554" t="s">
        <v>122</v>
      </c>
      <c r="E554">
        <v>20</v>
      </c>
    </row>
    <row r="555" spans="1:5" x14ac:dyDescent="0.25">
      <c r="A555" t="str">
        <f t="shared" si="8"/>
        <v>2018Vestigend in huurwoning, w.v. woningcorporatieHengelo</v>
      </c>
      <c r="B555" s="1" t="s">
        <v>31</v>
      </c>
      <c r="C555" t="s">
        <v>111</v>
      </c>
      <c r="D555" t="s">
        <v>123</v>
      </c>
      <c r="E555">
        <v>55</v>
      </c>
    </row>
    <row r="556" spans="1:5" x14ac:dyDescent="0.25">
      <c r="A556" t="str">
        <f t="shared" si="8"/>
        <v>2018Vestigend in huurwoning, w.v. woningcorporatieEnschede</v>
      </c>
      <c r="B556" s="1" t="s">
        <v>31</v>
      </c>
      <c r="C556" t="s">
        <v>111</v>
      </c>
      <c r="D556" t="s">
        <v>124</v>
      </c>
      <c r="E556">
        <v>45</v>
      </c>
    </row>
    <row r="557" spans="1:5" x14ac:dyDescent="0.25">
      <c r="A557" t="str">
        <f t="shared" si="8"/>
        <v>2018Vestigend in huurwoning, w.v. woningcorporatieGroningen</v>
      </c>
      <c r="B557" s="1" t="s">
        <v>31</v>
      </c>
      <c r="C557" t="s">
        <v>111</v>
      </c>
      <c r="D557" t="s">
        <v>125</v>
      </c>
      <c r="E557">
        <v>30</v>
      </c>
    </row>
    <row r="558" spans="1:5" x14ac:dyDescent="0.25">
      <c r="A558" t="str">
        <f t="shared" si="8"/>
        <v>2018Vestigend in huurwoning, w.v. woningcorporatieDeventer</v>
      </c>
      <c r="B558" s="1" t="s">
        <v>31</v>
      </c>
      <c r="C558" t="s">
        <v>111</v>
      </c>
      <c r="D558" t="s">
        <v>126</v>
      </c>
      <c r="E558">
        <v>15</v>
      </c>
    </row>
    <row r="559" spans="1:5" x14ac:dyDescent="0.25">
      <c r="A559" t="str">
        <f t="shared" si="8"/>
        <v>2018Vestigend in huurwoning, w.v. woningcorporatieRijssen-Holten</v>
      </c>
      <c r="B559" s="1" t="s">
        <v>31</v>
      </c>
      <c r="C559" t="s">
        <v>111</v>
      </c>
      <c r="D559" t="s">
        <v>127</v>
      </c>
      <c r="E559">
        <v>10</v>
      </c>
    </row>
    <row r="560" spans="1:5" x14ac:dyDescent="0.25">
      <c r="A560" t="str">
        <f t="shared" si="8"/>
        <v>2018Vestigend in huurwoning, w.v. woningcorporatieAmsterdam</v>
      </c>
      <c r="B560" s="1" t="s">
        <v>31</v>
      </c>
      <c r="C560" t="s">
        <v>111</v>
      </c>
      <c r="D560" t="s">
        <v>128</v>
      </c>
      <c r="E560">
        <v>5</v>
      </c>
    </row>
    <row r="561" spans="1:5" x14ac:dyDescent="0.25">
      <c r="A561" t="str">
        <f t="shared" si="8"/>
        <v>2018Vestigend in huurwoning, w.v. woningcorporatieHardenberg</v>
      </c>
      <c r="B561" s="1" t="s">
        <v>31</v>
      </c>
      <c r="C561" t="s">
        <v>111</v>
      </c>
      <c r="D561" t="s">
        <v>129</v>
      </c>
      <c r="E561">
        <v>5</v>
      </c>
    </row>
    <row r="562" spans="1:5" x14ac:dyDescent="0.25">
      <c r="A562" t="str">
        <f t="shared" si="8"/>
        <v>2018Vestigend in huurwoning, w.v. overige verhuurdersTotaal</v>
      </c>
      <c r="B562" s="1" t="s">
        <v>31</v>
      </c>
      <c r="C562" t="s">
        <v>112</v>
      </c>
      <c r="D562" t="s">
        <v>11</v>
      </c>
      <c r="E562">
        <v>1025</v>
      </c>
    </row>
    <row r="563" spans="1:5" x14ac:dyDescent="0.25">
      <c r="A563" t="str">
        <f t="shared" si="8"/>
        <v>2018Vestigend in huurwoning, w.v. overige verhuurdersEenpersoonshuishouden</v>
      </c>
      <c r="B563" s="1" t="s">
        <v>31</v>
      </c>
      <c r="C563" t="s">
        <v>112</v>
      </c>
      <c r="D563" t="s">
        <v>12</v>
      </c>
      <c r="E563">
        <v>290</v>
      </c>
    </row>
    <row r="564" spans="1:5" x14ac:dyDescent="0.25">
      <c r="A564" t="str">
        <f t="shared" si="8"/>
        <v>2018Vestigend in huurwoning, w.v. overige verhuurdersPaar zonder kinderen</v>
      </c>
      <c r="B564" s="1" t="s">
        <v>31</v>
      </c>
      <c r="C564" t="s">
        <v>112</v>
      </c>
      <c r="D564" t="s">
        <v>13</v>
      </c>
      <c r="E564">
        <v>215</v>
      </c>
    </row>
    <row r="565" spans="1:5" x14ac:dyDescent="0.25">
      <c r="A565" t="str">
        <f t="shared" si="8"/>
        <v>2018Vestigend in huurwoning, w.v. overige verhuurdersPaar met kinderen</v>
      </c>
      <c r="B565" s="1" t="s">
        <v>31</v>
      </c>
      <c r="C565" t="s">
        <v>112</v>
      </c>
      <c r="D565" t="s">
        <v>14</v>
      </c>
      <c r="E565">
        <v>235</v>
      </c>
    </row>
    <row r="566" spans="1:5" x14ac:dyDescent="0.25">
      <c r="A566" t="str">
        <f t="shared" si="8"/>
        <v>2018Vestigend in huurwoning, w.v. overige verhuurdersPaar met alleen kinderen &lt;18 jaar</v>
      </c>
      <c r="B566" s="1" t="s">
        <v>31</v>
      </c>
      <c r="C566" t="s">
        <v>112</v>
      </c>
      <c r="D566" t="s">
        <v>15</v>
      </c>
      <c r="E566">
        <v>110</v>
      </c>
    </row>
    <row r="567" spans="1:5" x14ac:dyDescent="0.25">
      <c r="A567" t="str">
        <f t="shared" si="8"/>
        <v>2018Vestigend in huurwoning, w.v. overige verhuurdersPaar met minstens 1 kind &gt;= 18 jaar</v>
      </c>
      <c r="B567" s="1" t="s">
        <v>31</v>
      </c>
      <c r="C567" t="s">
        <v>112</v>
      </c>
      <c r="D567" t="s">
        <v>16</v>
      </c>
      <c r="E567">
        <v>120</v>
      </c>
    </row>
    <row r="568" spans="1:5" x14ac:dyDescent="0.25">
      <c r="A568" t="str">
        <f t="shared" si="8"/>
        <v>2018Vestigend in huurwoning, w.v. overige verhuurdersEenoudergezin</v>
      </c>
      <c r="B568" s="1" t="s">
        <v>31</v>
      </c>
      <c r="C568" t="s">
        <v>112</v>
      </c>
      <c r="D568" t="s">
        <v>17</v>
      </c>
      <c r="E568">
        <v>100</v>
      </c>
    </row>
    <row r="569" spans="1:5" x14ac:dyDescent="0.25">
      <c r="A569" t="str">
        <f t="shared" si="8"/>
        <v>2018Vestigend in huurwoning, w.v. overige verhuurdersEenoudergezin met alleen kinderen &lt; 18 jaar</v>
      </c>
      <c r="B569" s="1" t="s">
        <v>31</v>
      </c>
      <c r="C569" t="s">
        <v>112</v>
      </c>
      <c r="D569" t="s">
        <v>18</v>
      </c>
      <c r="E569">
        <v>50</v>
      </c>
    </row>
    <row r="570" spans="1:5" x14ac:dyDescent="0.25">
      <c r="A570" t="str">
        <f t="shared" si="8"/>
        <v>2018Vestigend in huurwoning, w.v. overige verhuurdersEenoudergezin met minstens 1 kind &gt;= 18 jaar</v>
      </c>
      <c r="B570" s="1" t="s">
        <v>31</v>
      </c>
      <c r="C570" t="s">
        <v>112</v>
      </c>
      <c r="D570" t="s">
        <v>19</v>
      </c>
      <c r="E570">
        <v>50</v>
      </c>
    </row>
    <row r="571" spans="1:5" x14ac:dyDescent="0.25">
      <c r="A571" t="str">
        <f t="shared" si="8"/>
        <v>2018Vestigend in huurwoning, w.v. overige verhuurdersOverig huishouden inclusief institutionele huishoudens</v>
      </c>
      <c r="B571" s="1" t="s">
        <v>31</v>
      </c>
      <c r="C571" t="s">
        <v>112</v>
      </c>
      <c r="D571" t="s">
        <v>20</v>
      </c>
      <c r="E571">
        <v>185</v>
      </c>
    </row>
    <row r="572" spans="1:5" x14ac:dyDescent="0.25">
      <c r="A572" t="str">
        <f t="shared" si="8"/>
        <v>2018Vestigend in huurwoning, w.v. overige verhuurdersPersonen met een Nederlandse achtergrond</v>
      </c>
      <c r="B572" s="1" t="s">
        <v>31</v>
      </c>
      <c r="C572" t="s">
        <v>112</v>
      </c>
      <c r="D572" t="s">
        <v>21</v>
      </c>
      <c r="E572">
        <v>515</v>
      </c>
    </row>
    <row r="573" spans="1:5" x14ac:dyDescent="0.25">
      <c r="A573" t="str">
        <f t="shared" si="8"/>
        <v>2018Vestigend in huurwoning, w.v. overige verhuurdersPersonen met een Westerse migratieachtergrond</v>
      </c>
      <c r="B573" s="1" t="s">
        <v>31</v>
      </c>
      <c r="C573" t="s">
        <v>112</v>
      </c>
      <c r="D573" t="s">
        <v>22</v>
      </c>
      <c r="E573">
        <v>170</v>
      </c>
    </row>
    <row r="574" spans="1:5" x14ac:dyDescent="0.25">
      <c r="A574" t="str">
        <f t="shared" si="8"/>
        <v>2018Vestigend in huurwoning, w.v. overige verhuurdersPersonen met een niet-Westerse migratieachtergrond</v>
      </c>
      <c r="B574" s="1" t="s">
        <v>31</v>
      </c>
      <c r="C574" t="s">
        <v>112</v>
      </c>
      <c r="D574" t="s">
        <v>23</v>
      </c>
      <c r="E574">
        <v>340</v>
      </c>
    </row>
    <row r="575" spans="1:5" x14ac:dyDescent="0.25">
      <c r="A575" t="str">
        <f t="shared" si="8"/>
        <v>2018Vestigend in huurwoning, w.v. overige verhuurdersminder dan 10.000 euro</v>
      </c>
      <c r="B575" s="1" t="s">
        <v>31</v>
      </c>
      <c r="C575" t="s">
        <v>112</v>
      </c>
      <c r="D575" t="s">
        <v>43</v>
      </c>
      <c r="E575">
        <v>100</v>
      </c>
    </row>
    <row r="576" spans="1:5" x14ac:dyDescent="0.25">
      <c r="A576" t="str">
        <f t="shared" si="8"/>
        <v>2018Vestigend in huurwoning, w.v. overige verhuurders10.000 euro tot 20.000 euro</v>
      </c>
      <c r="B576" s="1" t="s">
        <v>31</v>
      </c>
      <c r="C576" t="s">
        <v>112</v>
      </c>
      <c r="D576" t="s">
        <v>44</v>
      </c>
      <c r="E576">
        <v>100</v>
      </c>
    </row>
    <row r="577" spans="1:5" x14ac:dyDescent="0.25">
      <c r="A577" t="str">
        <f t="shared" si="8"/>
        <v>2018Vestigend in huurwoning, w.v. overige verhuurders20.000 euro tot 30.000 euro</v>
      </c>
      <c r="B577" s="1" t="s">
        <v>31</v>
      </c>
      <c r="C577" t="s">
        <v>112</v>
      </c>
      <c r="D577" t="s">
        <v>45</v>
      </c>
      <c r="E577">
        <v>100</v>
      </c>
    </row>
    <row r="578" spans="1:5" x14ac:dyDescent="0.25">
      <c r="A578" t="str">
        <f t="shared" si="8"/>
        <v>2018Vestigend in huurwoning, w.v. overige verhuurders30.000 euro tot 40.000 euro</v>
      </c>
      <c r="B578" s="1" t="s">
        <v>31</v>
      </c>
      <c r="C578" t="s">
        <v>112</v>
      </c>
      <c r="D578" t="s">
        <v>46</v>
      </c>
      <c r="E578">
        <v>100</v>
      </c>
    </row>
    <row r="579" spans="1:5" x14ac:dyDescent="0.25">
      <c r="A579" t="str">
        <f t="shared" ref="A579:A642" si="9">(B579&amp;C579&amp;D579)</f>
        <v>2018Vestigend in huurwoning, w.v. overige verhuurders40.000 euro tot 50.000 euro</v>
      </c>
      <c r="B579" s="1" t="s">
        <v>31</v>
      </c>
      <c r="C579" t="s">
        <v>112</v>
      </c>
      <c r="D579" t="s">
        <v>47</v>
      </c>
      <c r="E579">
        <v>100</v>
      </c>
    </row>
    <row r="580" spans="1:5" x14ac:dyDescent="0.25">
      <c r="A580" t="str">
        <f t="shared" si="9"/>
        <v>2018Vestigend in huurwoning, w.v. overige verhuurders50.000 euro tot 100.000 euro</v>
      </c>
      <c r="B580" s="1" t="s">
        <v>31</v>
      </c>
      <c r="C580" t="s">
        <v>112</v>
      </c>
      <c r="D580" t="s">
        <v>48</v>
      </c>
      <c r="E580">
        <v>100</v>
      </c>
    </row>
    <row r="581" spans="1:5" x14ac:dyDescent="0.25">
      <c r="A581" t="str">
        <f t="shared" si="9"/>
        <v>2018Vestigend in huurwoning, w.v. overige verhuurdersmeer dan 100.000 euro</v>
      </c>
      <c r="B581" s="1" t="s">
        <v>31</v>
      </c>
      <c r="C581" t="s">
        <v>112</v>
      </c>
      <c r="D581" t="s">
        <v>49</v>
      </c>
      <c r="E581" t="s">
        <v>27</v>
      </c>
    </row>
    <row r="582" spans="1:5" x14ac:dyDescent="0.25">
      <c r="A582" t="str">
        <f t="shared" si="9"/>
        <v>2018Vestigend in huurwoning, w.v. overige verhuurdersBesteedbaar inkomen onbekend</v>
      </c>
      <c r="B582" s="1" t="s">
        <v>31</v>
      </c>
      <c r="C582" t="s">
        <v>112</v>
      </c>
      <c r="D582" t="s">
        <v>24</v>
      </c>
      <c r="E582">
        <v>300</v>
      </c>
    </row>
    <row r="583" spans="1:5" x14ac:dyDescent="0.25">
      <c r="A583" t="str">
        <f t="shared" si="9"/>
        <v>2018Vestigend in huurwoning, w.v. overige verhuurdersBesteedbaar inkomen niet van toepassing</v>
      </c>
      <c r="B583" s="1" t="s">
        <v>31</v>
      </c>
      <c r="C583" t="s">
        <v>112</v>
      </c>
      <c r="D583" t="s">
        <v>25</v>
      </c>
      <c r="E583">
        <v>200</v>
      </c>
    </row>
    <row r="584" spans="1:5" x14ac:dyDescent="0.25">
      <c r="A584" t="str">
        <f t="shared" si="9"/>
        <v>2018Vestigend in huurwoning, w.v. overige verhuurdersTubbergen</v>
      </c>
      <c r="B584" s="1" t="s">
        <v>31</v>
      </c>
      <c r="C584" t="s">
        <v>112</v>
      </c>
      <c r="D584" t="s">
        <v>117</v>
      </c>
      <c r="E584">
        <v>40</v>
      </c>
    </row>
    <row r="585" spans="1:5" x14ac:dyDescent="0.25">
      <c r="A585" t="str">
        <f t="shared" si="9"/>
        <v>2018Vestigend in huurwoning, w.v. overige verhuurdersWierden</v>
      </c>
      <c r="B585" s="1" t="s">
        <v>31</v>
      </c>
      <c r="C585" t="s">
        <v>112</v>
      </c>
      <c r="D585" t="s">
        <v>118</v>
      </c>
      <c r="E585">
        <v>40</v>
      </c>
    </row>
    <row r="586" spans="1:5" x14ac:dyDescent="0.25">
      <c r="A586" t="str">
        <f t="shared" si="9"/>
        <v>2018Vestigend in huurwoning, w.v. overige verhuurdersHellendoorn</v>
      </c>
      <c r="B586" s="1" t="s">
        <v>31</v>
      </c>
      <c r="C586" t="s">
        <v>112</v>
      </c>
      <c r="D586" t="s">
        <v>119</v>
      </c>
      <c r="E586">
        <v>25</v>
      </c>
    </row>
    <row r="587" spans="1:5" x14ac:dyDescent="0.25">
      <c r="A587" t="str">
        <f t="shared" si="9"/>
        <v>2018Vestigend in huurwoning, w.v. overige verhuurdersHof van Twente</v>
      </c>
      <c r="B587" s="1" t="s">
        <v>31</v>
      </c>
      <c r="C587" t="s">
        <v>112</v>
      </c>
      <c r="D587" t="s">
        <v>120</v>
      </c>
      <c r="E587">
        <v>5</v>
      </c>
    </row>
    <row r="588" spans="1:5" x14ac:dyDescent="0.25">
      <c r="A588" t="str">
        <f t="shared" si="9"/>
        <v>2018Vestigend in huurwoning, w.v. overige verhuurdersTwenterand</v>
      </c>
      <c r="B588" s="1" t="s">
        <v>31</v>
      </c>
      <c r="C588" t="s">
        <v>112</v>
      </c>
      <c r="D588" t="s">
        <v>121</v>
      </c>
      <c r="E588">
        <v>50</v>
      </c>
    </row>
    <row r="589" spans="1:5" x14ac:dyDescent="0.25">
      <c r="A589" t="str">
        <f t="shared" si="9"/>
        <v>2018Vestigend in huurwoning, w.v. overige verhuurdersBorne</v>
      </c>
      <c r="B589" s="1" t="s">
        <v>31</v>
      </c>
      <c r="C589" t="s">
        <v>112</v>
      </c>
      <c r="D589" t="s">
        <v>122</v>
      </c>
      <c r="E589">
        <v>20</v>
      </c>
    </row>
    <row r="590" spans="1:5" x14ac:dyDescent="0.25">
      <c r="A590" t="str">
        <f t="shared" si="9"/>
        <v>2018Vestigend in huurwoning, w.v. overige verhuurdersHengelo</v>
      </c>
      <c r="B590" s="1" t="s">
        <v>31</v>
      </c>
      <c r="C590" t="s">
        <v>112</v>
      </c>
      <c r="D590" t="s">
        <v>123</v>
      </c>
      <c r="E590">
        <v>55</v>
      </c>
    </row>
    <row r="591" spans="1:5" x14ac:dyDescent="0.25">
      <c r="A591" t="str">
        <f t="shared" si="9"/>
        <v>2018Vestigend in huurwoning, w.v. overige verhuurdersEnschede</v>
      </c>
      <c r="B591" s="1" t="s">
        <v>31</v>
      </c>
      <c r="C591" t="s">
        <v>112</v>
      </c>
      <c r="D591" t="s">
        <v>124</v>
      </c>
      <c r="E591">
        <v>70</v>
      </c>
    </row>
    <row r="592" spans="1:5" x14ac:dyDescent="0.25">
      <c r="A592" t="str">
        <f t="shared" si="9"/>
        <v>2018Vestigend in huurwoning, w.v. overige verhuurdersGroningen</v>
      </c>
      <c r="B592" s="1" t="s">
        <v>31</v>
      </c>
      <c r="C592" t="s">
        <v>112</v>
      </c>
      <c r="D592" t="s">
        <v>125</v>
      </c>
      <c r="E592">
        <v>35</v>
      </c>
    </row>
    <row r="593" spans="1:5" x14ac:dyDescent="0.25">
      <c r="A593" t="str">
        <f t="shared" si="9"/>
        <v>2018Vestigend in huurwoning, w.v. overige verhuurdersDeventer</v>
      </c>
      <c r="B593" s="1" t="s">
        <v>31</v>
      </c>
      <c r="C593" t="s">
        <v>112</v>
      </c>
      <c r="D593" t="s">
        <v>126</v>
      </c>
      <c r="E593">
        <v>15</v>
      </c>
    </row>
    <row r="594" spans="1:5" x14ac:dyDescent="0.25">
      <c r="A594" t="str">
        <f t="shared" si="9"/>
        <v>2018Vestigend in huurwoning, w.v. overige verhuurdersRijssen-Holten</v>
      </c>
      <c r="B594" s="1" t="s">
        <v>31</v>
      </c>
      <c r="C594" t="s">
        <v>112</v>
      </c>
      <c r="D594" t="s">
        <v>127</v>
      </c>
      <c r="E594">
        <v>20</v>
      </c>
    </row>
    <row r="595" spans="1:5" x14ac:dyDescent="0.25">
      <c r="A595" t="str">
        <f t="shared" si="9"/>
        <v>2018Vestigend in huurwoning, w.v. overige verhuurdersAmsterdam</v>
      </c>
      <c r="B595" s="1" t="s">
        <v>31</v>
      </c>
      <c r="C595" t="s">
        <v>112</v>
      </c>
      <c r="D595" t="s">
        <v>128</v>
      </c>
      <c r="E595">
        <v>15</v>
      </c>
    </row>
    <row r="596" spans="1:5" x14ac:dyDescent="0.25">
      <c r="A596" t="str">
        <f t="shared" si="9"/>
        <v>2018Vestigend in huurwoning, w.v. overige verhuurdersHardenberg</v>
      </c>
      <c r="B596" s="1" t="s">
        <v>31</v>
      </c>
      <c r="C596" t="s">
        <v>112</v>
      </c>
      <c r="D596" t="s">
        <v>129</v>
      </c>
      <c r="E596">
        <v>25</v>
      </c>
    </row>
    <row r="597" spans="1:5" x14ac:dyDescent="0.25">
      <c r="A597" t="str">
        <f t="shared" si="9"/>
        <v>2018Eigendom onbekendTotaal</v>
      </c>
      <c r="B597" s="1" t="s">
        <v>31</v>
      </c>
      <c r="C597" t="s">
        <v>29</v>
      </c>
      <c r="D597" t="s">
        <v>11</v>
      </c>
      <c r="E597">
        <v>165</v>
      </c>
    </row>
    <row r="598" spans="1:5" x14ac:dyDescent="0.25">
      <c r="A598" t="str">
        <f t="shared" si="9"/>
        <v>2018Eigendom onbekendEenpersoonshuishouden</v>
      </c>
      <c r="B598" s="1" t="s">
        <v>31</v>
      </c>
      <c r="C598" t="s">
        <v>29</v>
      </c>
      <c r="D598" t="s">
        <v>12</v>
      </c>
      <c r="E598">
        <v>40</v>
      </c>
    </row>
    <row r="599" spans="1:5" x14ac:dyDescent="0.25">
      <c r="A599" t="str">
        <f t="shared" si="9"/>
        <v>2018Eigendom onbekendPaar zonder kinderen</v>
      </c>
      <c r="B599" s="1" t="s">
        <v>31</v>
      </c>
      <c r="C599" t="s">
        <v>29</v>
      </c>
      <c r="D599" t="s">
        <v>13</v>
      </c>
      <c r="E599">
        <v>15</v>
      </c>
    </row>
    <row r="600" spans="1:5" x14ac:dyDescent="0.25">
      <c r="A600" t="str">
        <f t="shared" si="9"/>
        <v>2018Eigendom onbekendPaar met kinderen</v>
      </c>
      <c r="B600" s="1" t="s">
        <v>31</v>
      </c>
      <c r="C600" t="s">
        <v>29</v>
      </c>
      <c r="D600" t="s">
        <v>14</v>
      </c>
      <c r="E600">
        <v>10</v>
      </c>
    </row>
    <row r="601" spans="1:5" x14ac:dyDescent="0.25">
      <c r="A601" t="str">
        <f t="shared" si="9"/>
        <v>2018Eigendom onbekendPaar met alleen kinderen &lt;18 jaar</v>
      </c>
      <c r="B601" s="1" t="s">
        <v>31</v>
      </c>
      <c r="C601" t="s">
        <v>29</v>
      </c>
      <c r="D601" t="s">
        <v>15</v>
      </c>
      <c r="E601">
        <v>5</v>
      </c>
    </row>
    <row r="602" spans="1:5" x14ac:dyDescent="0.25">
      <c r="A602" t="str">
        <f t="shared" si="9"/>
        <v>2018Eigendom onbekendPaar met minstens 1 kind &gt;= 18 jaar</v>
      </c>
      <c r="B602" s="1" t="s">
        <v>31</v>
      </c>
      <c r="C602" t="s">
        <v>29</v>
      </c>
      <c r="D602" t="s">
        <v>16</v>
      </c>
      <c r="E602">
        <v>5</v>
      </c>
    </row>
    <row r="603" spans="1:5" x14ac:dyDescent="0.25">
      <c r="A603" t="str">
        <f t="shared" si="9"/>
        <v>2018Eigendom onbekendEenoudergezin</v>
      </c>
      <c r="B603" s="1" t="s">
        <v>31</v>
      </c>
      <c r="C603" t="s">
        <v>29</v>
      </c>
      <c r="D603" t="s">
        <v>17</v>
      </c>
      <c r="E603">
        <v>5</v>
      </c>
    </row>
    <row r="604" spans="1:5" x14ac:dyDescent="0.25">
      <c r="A604" t="str">
        <f t="shared" si="9"/>
        <v>2018Eigendom onbekendEenoudergezin met alleen kinderen &lt; 18 jaar</v>
      </c>
      <c r="B604" s="1" t="s">
        <v>31</v>
      </c>
      <c r="C604" t="s">
        <v>29</v>
      </c>
      <c r="D604" t="s">
        <v>18</v>
      </c>
      <c r="E604" t="s">
        <v>27</v>
      </c>
    </row>
    <row r="605" spans="1:5" x14ac:dyDescent="0.25">
      <c r="A605" t="str">
        <f t="shared" si="9"/>
        <v>2018Eigendom onbekendEenoudergezin met minstens 1 kind &gt;= 18 jaar</v>
      </c>
      <c r="B605" s="1" t="s">
        <v>31</v>
      </c>
      <c r="C605" t="s">
        <v>29</v>
      </c>
      <c r="D605" t="s">
        <v>19</v>
      </c>
      <c r="E605" t="s">
        <v>27</v>
      </c>
    </row>
    <row r="606" spans="1:5" x14ac:dyDescent="0.25">
      <c r="A606" t="str">
        <f t="shared" si="9"/>
        <v>2018Eigendom onbekendOverig huishouden inclusief institutionele huishoudens</v>
      </c>
      <c r="B606" s="1" t="s">
        <v>31</v>
      </c>
      <c r="C606" t="s">
        <v>29</v>
      </c>
      <c r="D606" t="s">
        <v>20</v>
      </c>
      <c r="E606">
        <v>100</v>
      </c>
    </row>
    <row r="607" spans="1:5" x14ac:dyDescent="0.25">
      <c r="A607" t="str">
        <f t="shared" si="9"/>
        <v>2018Eigendom onbekendPersonen met een Nederlandse achtergrond</v>
      </c>
      <c r="B607" s="1" t="s">
        <v>31</v>
      </c>
      <c r="C607" t="s">
        <v>29</v>
      </c>
      <c r="D607" t="s">
        <v>21</v>
      </c>
      <c r="E607">
        <v>105</v>
      </c>
    </row>
    <row r="608" spans="1:5" x14ac:dyDescent="0.25">
      <c r="A608" t="str">
        <f t="shared" si="9"/>
        <v>2018Eigendom onbekendPersonen met een Westerse migratieachtergrond</v>
      </c>
      <c r="B608" s="1" t="s">
        <v>31</v>
      </c>
      <c r="C608" t="s">
        <v>29</v>
      </c>
      <c r="D608" t="s">
        <v>22</v>
      </c>
      <c r="E608">
        <v>25</v>
      </c>
    </row>
    <row r="609" spans="1:5" x14ac:dyDescent="0.25">
      <c r="A609" t="str">
        <f t="shared" si="9"/>
        <v>2018Eigendom onbekendPersonen met een niet-Westerse migratieachtergrond</v>
      </c>
      <c r="B609" s="1" t="s">
        <v>31</v>
      </c>
      <c r="C609" t="s">
        <v>29</v>
      </c>
      <c r="D609" t="s">
        <v>23</v>
      </c>
      <c r="E609">
        <v>35</v>
      </c>
    </row>
    <row r="610" spans="1:5" x14ac:dyDescent="0.25">
      <c r="A610" t="str">
        <f t="shared" si="9"/>
        <v>2018Eigendom onbekendminder dan 10.000 euro</v>
      </c>
      <c r="B610" s="1" t="s">
        <v>31</v>
      </c>
      <c r="C610" t="s">
        <v>29</v>
      </c>
      <c r="D610" t="s">
        <v>43</v>
      </c>
      <c r="E610" t="s">
        <v>27</v>
      </c>
    </row>
    <row r="611" spans="1:5" x14ac:dyDescent="0.25">
      <c r="A611" t="str">
        <f t="shared" si="9"/>
        <v>2018Eigendom onbekend10.000 euro tot 20.000 euro</v>
      </c>
      <c r="B611" s="1" t="s">
        <v>31</v>
      </c>
      <c r="C611" t="s">
        <v>29</v>
      </c>
      <c r="D611" t="s">
        <v>44</v>
      </c>
      <c r="E611" t="s">
        <v>27</v>
      </c>
    </row>
    <row r="612" spans="1:5" x14ac:dyDescent="0.25">
      <c r="A612" t="str">
        <f t="shared" si="9"/>
        <v>2018Eigendom onbekend20.000 euro tot 30.000 euro</v>
      </c>
      <c r="B612" s="1" t="s">
        <v>31</v>
      </c>
      <c r="C612" t="s">
        <v>29</v>
      </c>
      <c r="D612" t="s">
        <v>45</v>
      </c>
      <c r="E612" t="s">
        <v>27</v>
      </c>
    </row>
    <row r="613" spans="1:5" x14ac:dyDescent="0.25">
      <c r="A613" t="str">
        <f t="shared" si="9"/>
        <v>2018Eigendom onbekend30.000 euro tot 40.000 euro</v>
      </c>
      <c r="B613" s="1" t="s">
        <v>31</v>
      </c>
      <c r="C613" t="s">
        <v>29</v>
      </c>
      <c r="D613" t="s">
        <v>46</v>
      </c>
      <c r="E613" t="s">
        <v>27</v>
      </c>
    </row>
    <row r="614" spans="1:5" x14ac:dyDescent="0.25">
      <c r="A614" t="str">
        <f t="shared" si="9"/>
        <v>2018Eigendom onbekend40.000 euro tot 50.000 euro</v>
      </c>
      <c r="B614" s="1" t="s">
        <v>31</v>
      </c>
      <c r="C614" t="s">
        <v>29</v>
      </c>
      <c r="D614" t="s">
        <v>47</v>
      </c>
      <c r="E614" t="s">
        <v>27</v>
      </c>
    </row>
    <row r="615" spans="1:5" x14ac:dyDescent="0.25">
      <c r="A615" t="str">
        <f t="shared" si="9"/>
        <v>2018Eigendom onbekend50.000 euro tot 100.000 euro</v>
      </c>
      <c r="B615" s="1" t="s">
        <v>31</v>
      </c>
      <c r="C615" t="s">
        <v>29</v>
      </c>
      <c r="D615" t="s">
        <v>48</v>
      </c>
      <c r="E615" t="s">
        <v>27</v>
      </c>
    </row>
    <row r="616" spans="1:5" x14ac:dyDescent="0.25">
      <c r="A616" t="str">
        <f t="shared" si="9"/>
        <v>2018Eigendom onbekendmeer dan 100.000 euro</v>
      </c>
      <c r="B616" s="1" t="s">
        <v>31</v>
      </c>
      <c r="C616" t="s">
        <v>29</v>
      </c>
      <c r="D616" t="s">
        <v>49</v>
      </c>
      <c r="E616" t="s">
        <v>27</v>
      </c>
    </row>
    <row r="617" spans="1:5" x14ac:dyDescent="0.25">
      <c r="A617" t="str">
        <f t="shared" si="9"/>
        <v>2018Eigendom onbekendBesteedbaar inkomen onbekend</v>
      </c>
      <c r="B617" s="1" t="s">
        <v>31</v>
      </c>
      <c r="C617" t="s">
        <v>29</v>
      </c>
      <c r="D617" t="s">
        <v>24</v>
      </c>
      <c r="E617" t="s">
        <v>27</v>
      </c>
    </row>
    <row r="618" spans="1:5" x14ac:dyDescent="0.25">
      <c r="A618" t="str">
        <f t="shared" si="9"/>
        <v>2018Eigendom onbekendBesteedbaar inkomen niet van toepassing</v>
      </c>
      <c r="B618" s="1" t="s">
        <v>31</v>
      </c>
      <c r="C618" t="s">
        <v>29</v>
      </c>
      <c r="D618" t="s">
        <v>25</v>
      </c>
      <c r="E618" t="s">
        <v>27</v>
      </c>
    </row>
    <row r="619" spans="1:5" x14ac:dyDescent="0.25">
      <c r="A619" t="str">
        <f t="shared" si="9"/>
        <v>2018Eigendom onbekendTubbergen</v>
      </c>
      <c r="B619" s="1" t="s">
        <v>31</v>
      </c>
      <c r="C619" t="s">
        <v>29</v>
      </c>
      <c r="D619" t="s">
        <v>117</v>
      </c>
      <c r="E619">
        <v>10</v>
      </c>
    </row>
    <row r="620" spans="1:5" x14ac:dyDescent="0.25">
      <c r="A620" t="str">
        <f t="shared" si="9"/>
        <v>2018Eigendom onbekendWierden</v>
      </c>
      <c r="B620" s="1" t="s">
        <v>31</v>
      </c>
      <c r="C620" t="s">
        <v>29</v>
      </c>
      <c r="D620" t="s">
        <v>118</v>
      </c>
      <c r="E620">
        <v>5</v>
      </c>
    </row>
    <row r="621" spans="1:5" x14ac:dyDescent="0.25">
      <c r="A621" t="str">
        <f t="shared" si="9"/>
        <v>2018Eigendom onbekendHellendoorn</v>
      </c>
      <c r="B621" s="1" t="s">
        <v>31</v>
      </c>
      <c r="C621" t="s">
        <v>29</v>
      </c>
      <c r="D621" t="s">
        <v>119</v>
      </c>
      <c r="E621">
        <v>5</v>
      </c>
    </row>
    <row r="622" spans="1:5" x14ac:dyDescent="0.25">
      <c r="A622" t="str">
        <f t="shared" si="9"/>
        <v>2018Eigendom onbekendHof van Twente</v>
      </c>
      <c r="B622" s="1" t="s">
        <v>31</v>
      </c>
      <c r="C622" t="s">
        <v>29</v>
      </c>
      <c r="D622" t="s">
        <v>120</v>
      </c>
      <c r="E622" t="s">
        <v>27</v>
      </c>
    </row>
    <row r="623" spans="1:5" x14ac:dyDescent="0.25">
      <c r="A623" t="str">
        <f t="shared" si="9"/>
        <v>2018Eigendom onbekendTwenterand</v>
      </c>
      <c r="B623" s="1" t="s">
        <v>31</v>
      </c>
      <c r="C623" t="s">
        <v>29</v>
      </c>
      <c r="D623" t="s">
        <v>121</v>
      </c>
      <c r="E623">
        <v>5</v>
      </c>
    </row>
    <row r="624" spans="1:5" x14ac:dyDescent="0.25">
      <c r="A624" t="str">
        <f t="shared" si="9"/>
        <v>2018Eigendom onbekendBorne</v>
      </c>
      <c r="B624" s="1" t="s">
        <v>31</v>
      </c>
      <c r="C624" t="s">
        <v>29</v>
      </c>
      <c r="D624" t="s">
        <v>122</v>
      </c>
      <c r="E624">
        <v>5</v>
      </c>
    </row>
    <row r="625" spans="1:5" x14ac:dyDescent="0.25">
      <c r="A625" t="str">
        <f t="shared" si="9"/>
        <v>2018Eigendom onbekendHengelo</v>
      </c>
      <c r="B625" s="1" t="s">
        <v>31</v>
      </c>
      <c r="C625" t="s">
        <v>29</v>
      </c>
      <c r="D625" t="s">
        <v>123</v>
      </c>
      <c r="E625">
        <v>5</v>
      </c>
    </row>
    <row r="626" spans="1:5" x14ac:dyDescent="0.25">
      <c r="A626" t="str">
        <f t="shared" si="9"/>
        <v>2018Eigendom onbekendEnschede</v>
      </c>
      <c r="B626" s="1" t="s">
        <v>31</v>
      </c>
      <c r="C626" t="s">
        <v>29</v>
      </c>
      <c r="D626" t="s">
        <v>124</v>
      </c>
      <c r="E626">
        <v>20</v>
      </c>
    </row>
    <row r="627" spans="1:5" x14ac:dyDescent="0.25">
      <c r="A627" t="str">
        <f t="shared" si="9"/>
        <v>2018Eigendom onbekendGroningen</v>
      </c>
      <c r="B627" s="1" t="s">
        <v>31</v>
      </c>
      <c r="C627" t="s">
        <v>29</v>
      </c>
      <c r="D627" t="s">
        <v>125</v>
      </c>
      <c r="E627" t="s">
        <v>27</v>
      </c>
    </row>
    <row r="628" spans="1:5" x14ac:dyDescent="0.25">
      <c r="A628" t="str">
        <f t="shared" si="9"/>
        <v>2018Eigendom onbekendDeventer</v>
      </c>
      <c r="B628" s="1" t="s">
        <v>31</v>
      </c>
      <c r="C628" t="s">
        <v>29</v>
      </c>
      <c r="D628" t="s">
        <v>126</v>
      </c>
      <c r="E628">
        <v>5</v>
      </c>
    </row>
    <row r="629" spans="1:5" x14ac:dyDescent="0.25">
      <c r="A629" t="str">
        <f t="shared" si="9"/>
        <v>2018Eigendom onbekendRijssen-Holten</v>
      </c>
      <c r="B629" s="1" t="s">
        <v>31</v>
      </c>
      <c r="C629" t="s">
        <v>29</v>
      </c>
      <c r="D629" t="s">
        <v>127</v>
      </c>
      <c r="E629">
        <v>5</v>
      </c>
    </row>
    <row r="630" spans="1:5" x14ac:dyDescent="0.25">
      <c r="A630" t="str">
        <f t="shared" si="9"/>
        <v>2018Eigendom onbekendAmsterdam</v>
      </c>
      <c r="B630" s="1" t="s">
        <v>31</v>
      </c>
      <c r="C630" t="s">
        <v>29</v>
      </c>
      <c r="D630" t="s">
        <v>128</v>
      </c>
      <c r="E630" t="s">
        <v>27</v>
      </c>
    </row>
    <row r="631" spans="1:5" x14ac:dyDescent="0.25">
      <c r="A631" t="str">
        <f t="shared" si="9"/>
        <v>2018Eigendom onbekendHardenberg</v>
      </c>
      <c r="B631" s="1" t="s">
        <v>31</v>
      </c>
      <c r="C631" t="s">
        <v>29</v>
      </c>
      <c r="D631" t="s">
        <v>129</v>
      </c>
      <c r="E631">
        <v>5</v>
      </c>
    </row>
    <row r="632" spans="1:5" x14ac:dyDescent="0.25">
      <c r="A632" t="str">
        <f t="shared" si="9"/>
        <v>2016Totaal aantal personenImmigratie en overige gemeenten</v>
      </c>
      <c r="B632" s="1" t="s">
        <v>9</v>
      </c>
      <c r="C632" t="s">
        <v>10</v>
      </c>
      <c r="D632" t="s">
        <v>130</v>
      </c>
      <c r="E632">
        <v>1290</v>
      </c>
    </row>
    <row r="633" spans="1:5" x14ac:dyDescent="0.25">
      <c r="A633" t="str">
        <f t="shared" si="9"/>
        <v>2016Vestigend in koopwoningImmigratie en overige gemeenten</v>
      </c>
      <c r="B633" s="1" t="s">
        <v>9</v>
      </c>
      <c r="C633" t="s">
        <v>26</v>
      </c>
      <c r="D633" t="s">
        <v>130</v>
      </c>
      <c r="E633">
        <v>360</v>
      </c>
    </row>
    <row r="634" spans="1:5" x14ac:dyDescent="0.25">
      <c r="A634" t="str">
        <f t="shared" si="9"/>
        <v>2016Vestigend in huurwoning, totaalImmigratie en overige gemeenten</v>
      </c>
      <c r="B634" s="1" t="s">
        <v>9</v>
      </c>
      <c r="C634" t="s">
        <v>28</v>
      </c>
      <c r="D634" t="s">
        <v>130</v>
      </c>
      <c r="E634">
        <v>820</v>
      </c>
    </row>
    <row r="635" spans="1:5" x14ac:dyDescent="0.25">
      <c r="A635" t="str">
        <f t="shared" si="9"/>
        <v>2016Vestigend in huurwoning, w.v. woningcorporatieImmigratie en overige gemeenten</v>
      </c>
      <c r="B635" s="1" t="s">
        <v>9</v>
      </c>
      <c r="C635" t="s">
        <v>111</v>
      </c>
      <c r="D635" t="s">
        <v>130</v>
      </c>
      <c r="E635">
        <v>330</v>
      </c>
    </row>
    <row r="636" spans="1:5" x14ac:dyDescent="0.25">
      <c r="A636" t="str">
        <f t="shared" si="9"/>
        <v>2016Vestigend in huurwoning, w.v. overige verhuurdersImmigratie en overige gemeenten</v>
      </c>
      <c r="B636" s="1" t="s">
        <v>9</v>
      </c>
      <c r="C636" t="s">
        <v>112</v>
      </c>
      <c r="D636" t="s">
        <v>130</v>
      </c>
      <c r="E636">
        <v>485</v>
      </c>
    </row>
    <row r="637" spans="1:5" x14ac:dyDescent="0.25">
      <c r="A637" t="str">
        <f t="shared" si="9"/>
        <v>2016Eigendom onbekendImmigratie en overige gemeenten</v>
      </c>
      <c r="B637" s="1" t="s">
        <v>9</v>
      </c>
      <c r="C637" t="s">
        <v>29</v>
      </c>
      <c r="D637" t="s">
        <v>130</v>
      </c>
      <c r="E637">
        <v>110</v>
      </c>
    </row>
    <row r="638" spans="1:5" x14ac:dyDescent="0.25">
      <c r="A638" t="str">
        <f t="shared" si="9"/>
        <v>2017Totaal aantal personenImmigratie en overige gemeenten</v>
      </c>
      <c r="B638" s="1" t="s">
        <v>30</v>
      </c>
      <c r="C638" t="s">
        <v>10</v>
      </c>
      <c r="D638" t="s">
        <v>130</v>
      </c>
      <c r="E638">
        <v>1480</v>
      </c>
    </row>
    <row r="639" spans="1:5" x14ac:dyDescent="0.25">
      <c r="A639" t="str">
        <f t="shared" si="9"/>
        <v>2017Vestigend in koopwoningImmigratie en overige gemeenten</v>
      </c>
      <c r="B639" s="1" t="s">
        <v>30</v>
      </c>
      <c r="C639" t="s">
        <v>26</v>
      </c>
      <c r="D639" t="s">
        <v>130</v>
      </c>
      <c r="E639">
        <v>400</v>
      </c>
    </row>
    <row r="640" spans="1:5" x14ac:dyDescent="0.25">
      <c r="A640" t="str">
        <f t="shared" si="9"/>
        <v>2017Vestigend in huurwoning, totaalImmigratie en overige gemeenten</v>
      </c>
      <c r="B640" s="1" t="s">
        <v>30</v>
      </c>
      <c r="C640" t="s">
        <v>28</v>
      </c>
      <c r="D640" t="s">
        <v>130</v>
      </c>
      <c r="E640">
        <v>975</v>
      </c>
    </row>
    <row r="641" spans="1:5" x14ac:dyDescent="0.25">
      <c r="A641" t="str">
        <f t="shared" si="9"/>
        <v>2017Vestigend in huurwoning, w.v. woningcorporatieImmigratie en overige gemeenten</v>
      </c>
      <c r="B641" s="1" t="s">
        <v>30</v>
      </c>
      <c r="C641" t="s">
        <v>111</v>
      </c>
      <c r="D641" t="s">
        <v>130</v>
      </c>
      <c r="E641">
        <v>370</v>
      </c>
    </row>
    <row r="642" spans="1:5" x14ac:dyDescent="0.25">
      <c r="A642" t="str">
        <f t="shared" si="9"/>
        <v>2017Vestigend in huurwoning, w.v. overige verhuurdersImmigratie en overige gemeenten</v>
      </c>
      <c r="B642" s="1" t="s">
        <v>30</v>
      </c>
      <c r="C642" t="s">
        <v>112</v>
      </c>
      <c r="D642" t="s">
        <v>130</v>
      </c>
      <c r="E642">
        <v>610</v>
      </c>
    </row>
    <row r="643" spans="1:5" x14ac:dyDescent="0.25">
      <c r="A643" t="str">
        <f t="shared" ref="A643:A649" si="10">(B643&amp;C643&amp;D643)</f>
        <v>2017Eigendom onbekendImmigratie en overige gemeenten</v>
      </c>
      <c r="B643" s="1" t="s">
        <v>30</v>
      </c>
      <c r="C643" t="s">
        <v>29</v>
      </c>
      <c r="D643" t="s">
        <v>130</v>
      </c>
      <c r="E643">
        <v>110</v>
      </c>
    </row>
    <row r="644" spans="1:5" x14ac:dyDescent="0.25">
      <c r="A644" t="str">
        <f t="shared" si="10"/>
        <v>2018Totaal aantal personenImmigratie en overige gemeenten</v>
      </c>
      <c r="B644" s="1" t="s">
        <v>31</v>
      </c>
      <c r="C644" t="s">
        <v>10</v>
      </c>
      <c r="D644" t="s">
        <v>130</v>
      </c>
      <c r="E644" s="9">
        <v>1515</v>
      </c>
    </row>
    <row r="645" spans="1:5" x14ac:dyDescent="0.25">
      <c r="A645" t="str">
        <f t="shared" si="10"/>
        <v>2018Vestigend in koopwoningImmigratie en overige gemeenten</v>
      </c>
      <c r="B645" s="1" t="s">
        <v>31</v>
      </c>
      <c r="C645" t="s">
        <v>26</v>
      </c>
      <c r="D645" t="s">
        <v>130</v>
      </c>
      <c r="E645" s="9">
        <v>420</v>
      </c>
    </row>
    <row r="646" spans="1:5" x14ac:dyDescent="0.25">
      <c r="A646" t="str">
        <f t="shared" si="10"/>
        <v>2018Vestigend in huurwoning, totaalImmigratie en overige gemeenten</v>
      </c>
      <c r="B646" s="1" t="s">
        <v>31</v>
      </c>
      <c r="C646" t="s">
        <v>28</v>
      </c>
      <c r="D646" t="s">
        <v>130</v>
      </c>
      <c r="E646" s="9">
        <v>995</v>
      </c>
    </row>
    <row r="647" spans="1:5" x14ac:dyDescent="0.25">
      <c r="A647" t="str">
        <f t="shared" si="10"/>
        <v>2018Vestigend in huurwoning, w.v. woningcorporatieImmigratie en overige gemeenten</v>
      </c>
      <c r="B647" s="1" t="s">
        <v>31</v>
      </c>
      <c r="C647" t="s">
        <v>111</v>
      </c>
      <c r="D647" t="s">
        <v>130</v>
      </c>
      <c r="E647" s="9">
        <v>375</v>
      </c>
    </row>
    <row r="648" spans="1:5" x14ac:dyDescent="0.25">
      <c r="A648" t="str">
        <f t="shared" si="10"/>
        <v>2018Vestigend in huurwoning, w.v. overige verhuurdersImmigratie en overige gemeenten</v>
      </c>
      <c r="B648" s="1" t="s">
        <v>31</v>
      </c>
      <c r="C648" t="s">
        <v>112</v>
      </c>
      <c r="D648" t="s">
        <v>130</v>
      </c>
      <c r="E648" s="9">
        <v>610</v>
      </c>
    </row>
    <row r="649" spans="1:5" x14ac:dyDescent="0.25">
      <c r="A649" t="str">
        <f t="shared" si="10"/>
        <v>2018Eigendom onbekendImmigratie en overige gemeenten</v>
      </c>
      <c r="B649" s="1" t="s">
        <v>31</v>
      </c>
      <c r="C649" t="s">
        <v>29</v>
      </c>
      <c r="D649" t="s">
        <v>130</v>
      </c>
      <c r="E649" s="9">
        <v>95</v>
      </c>
    </row>
  </sheetData>
  <autoFilter ref="A1:E649"/>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1"/>
  <sheetViews>
    <sheetView workbookViewId="0">
      <selection activeCell="A52" sqref="A52"/>
    </sheetView>
  </sheetViews>
  <sheetFormatPr defaultRowHeight="15" x14ac:dyDescent="0.25"/>
  <cols>
    <col min="1" max="1" width="10.5703125" bestFit="1" customWidth="1"/>
  </cols>
  <sheetData>
    <row r="1" spans="1:5" x14ac:dyDescent="0.25">
      <c r="A1" t="s">
        <v>0</v>
      </c>
      <c r="B1" t="s">
        <v>1</v>
      </c>
      <c r="C1" t="s">
        <v>51</v>
      </c>
      <c r="D1" t="s">
        <v>52</v>
      </c>
    </row>
    <row r="2" spans="1:5" x14ac:dyDescent="0.25">
      <c r="A2" t="str">
        <f>(B2&amp;C2&amp;D2)</f>
        <v>2016Totaal aantal personenTotaal</v>
      </c>
      <c r="B2" t="s">
        <v>9</v>
      </c>
      <c r="C2" t="s">
        <v>10</v>
      </c>
      <c r="D2" t="s">
        <v>11</v>
      </c>
      <c r="E2">
        <v>2340</v>
      </c>
    </row>
    <row r="3" spans="1:5" x14ac:dyDescent="0.25">
      <c r="A3" t="str">
        <f t="shared" ref="A3:A66" si="0">(B3&amp;C3&amp;D3)</f>
        <v>2016Totaal aantal personenTubbergen</v>
      </c>
      <c r="B3" t="s">
        <v>9</v>
      </c>
      <c r="C3" t="s">
        <v>10</v>
      </c>
      <c r="D3" t="s">
        <v>117</v>
      </c>
      <c r="E3">
        <v>110</v>
      </c>
    </row>
    <row r="4" spans="1:5" x14ac:dyDescent="0.25">
      <c r="A4" t="str">
        <f t="shared" si="0"/>
        <v>2016Totaal aantal personenWierden</v>
      </c>
      <c r="B4" t="s">
        <v>9</v>
      </c>
      <c r="C4" t="s">
        <v>10</v>
      </c>
      <c r="D4" t="s">
        <v>118</v>
      </c>
      <c r="E4">
        <v>170</v>
      </c>
    </row>
    <row r="5" spans="1:5" x14ac:dyDescent="0.25">
      <c r="A5" t="str">
        <f t="shared" si="0"/>
        <v>2016Totaal aantal personenHellendoorn</v>
      </c>
      <c r="B5" t="s">
        <v>9</v>
      </c>
      <c r="C5" t="s">
        <v>10</v>
      </c>
      <c r="D5" t="s">
        <v>119</v>
      </c>
      <c r="E5">
        <v>50</v>
      </c>
    </row>
    <row r="6" spans="1:5" x14ac:dyDescent="0.25">
      <c r="A6" t="str">
        <f t="shared" si="0"/>
        <v>2016Totaal aantal personenHof van Twente</v>
      </c>
      <c r="B6" t="s">
        <v>9</v>
      </c>
      <c r="C6" t="s">
        <v>10</v>
      </c>
      <c r="D6" t="s">
        <v>120</v>
      </c>
      <c r="E6">
        <v>60</v>
      </c>
    </row>
    <row r="7" spans="1:5" x14ac:dyDescent="0.25">
      <c r="A7" t="str">
        <f t="shared" si="0"/>
        <v>2016Totaal aantal personenTwenterand</v>
      </c>
      <c r="B7" t="s">
        <v>9</v>
      </c>
      <c r="C7" t="s">
        <v>10</v>
      </c>
      <c r="D7" t="s">
        <v>121</v>
      </c>
      <c r="E7">
        <v>80</v>
      </c>
    </row>
    <row r="8" spans="1:5" x14ac:dyDescent="0.25">
      <c r="A8" t="str">
        <f t="shared" si="0"/>
        <v>2016Totaal aantal personenBorne</v>
      </c>
      <c r="B8" t="s">
        <v>9</v>
      </c>
      <c r="C8" t="s">
        <v>10</v>
      </c>
      <c r="D8" t="s">
        <v>122</v>
      </c>
      <c r="E8">
        <v>90</v>
      </c>
    </row>
    <row r="9" spans="1:5" x14ac:dyDescent="0.25">
      <c r="A9" t="str">
        <f t="shared" si="0"/>
        <v>2016Totaal aantal personenHengelo</v>
      </c>
      <c r="B9" t="s">
        <v>9</v>
      </c>
      <c r="C9" t="s">
        <v>10</v>
      </c>
      <c r="D9" t="s">
        <v>123</v>
      </c>
      <c r="E9">
        <v>165</v>
      </c>
    </row>
    <row r="10" spans="1:5" x14ac:dyDescent="0.25">
      <c r="A10" t="str">
        <f t="shared" si="0"/>
        <v>2016Totaal aantal personenEnschede</v>
      </c>
      <c r="B10" t="s">
        <v>9</v>
      </c>
      <c r="C10" t="s">
        <v>10</v>
      </c>
      <c r="D10" t="s">
        <v>124</v>
      </c>
      <c r="E10">
        <v>230</v>
      </c>
    </row>
    <row r="11" spans="1:5" x14ac:dyDescent="0.25">
      <c r="A11" t="str">
        <f t="shared" si="0"/>
        <v>2016Totaal aantal personenGroningen</v>
      </c>
      <c r="B11" t="s">
        <v>9</v>
      </c>
      <c r="C11" t="s">
        <v>10</v>
      </c>
      <c r="D11" t="s">
        <v>125</v>
      </c>
      <c r="E11">
        <v>60</v>
      </c>
    </row>
    <row r="12" spans="1:5" x14ac:dyDescent="0.25">
      <c r="A12" t="str">
        <f t="shared" si="0"/>
        <v>2016Totaal aantal personenDeventer</v>
      </c>
      <c r="B12" t="s">
        <v>9</v>
      </c>
      <c r="C12" t="s">
        <v>10</v>
      </c>
      <c r="D12" t="s">
        <v>126</v>
      </c>
      <c r="E12">
        <v>70</v>
      </c>
    </row>
    <row r="13" spans="1:5" x14ac:dyDescent="0.25">
      <c r="A13" t="str">
        <f t="shared" si="0"/>
        <v>2016Totaal aantal personenRijssen-Holten</v>
      </c>
      <c r="B13" t="s">
        <v>9</v>
      </c>
      <c r="C13" t="s">
        <v>10</v>
      </c>
      <c r="D13" t="s">
        <v>127</v>
      </c>
      <c r="E13">
        <v>40</v>
      </c>
    </row>
    <row r="14" spans="1:5" x14ac:dyDescent="0.25">
      <c r="A14" t="str">
        <f t="shared" si="0"/>
        <v>2016Totaal aantal personenAmsterdam</v>
      </c>
      <c r="B14" t="s">
        <v>9</v>
      </c>
      <c r="C14" t="s">
        <v>10</v>
      </c>
      <c r="D14" t="s">
        <v>128</v>
      </c>
      <c r="E14">
        <v>55</v>
      </c>
    </row>
    <row r="15" spans="1:5" x14ac:dyDescent="0.25">
      <c r="A15" t="str">
        <f t="shared" si="0"/>
        <v>2016Totaal aantal personenHardenberg</v>
      </c>
      <c r="B15" t="s">
        <v>9</v>
      </c>
      <c r="C15" t="s">
        <v>10</v>
      </c>
      <c r="D15" t="s">
        <v>129</v>
      </c>
      <c r="E15">
        <v>25</v>
      </c>
    </row>
    <row r="16" spans="1:5" x14ac:dyDescent="0.25">
      <c r="A16" t="str">
        <f t="shared" si="0"/>
        <v>2016Totaal aantal personenEmigratie en overige gemeenten</v>
      </c>
      <c r="B16" t="s">
        <v>9</v>
      </c>
      <c r="C16" t="s">
        <v>10</v>
      </c>
      <c r="D16" t="s">
        <v>131</v>
      </c>
      <c r="E16">
        <v>1135</v>
      </c>
    </row>
    <row r="17" spans="1:5" x14ac:dyDescent="0.25">
      <c r="A17" t="str">
        <f t="shared" si="0"/>
        <v>2016Koopwoning verlatendTotaal</v>
      </c>
      <c r="B17" t="s">
        <v>9</v>
      </c>
      <c r="C17" t="s">
        <v>53</v>
      </c>
      <c r="D17" t="s">
        <v>11</v>
      </c>
      <c r="E17">
        <v>945</v>
      </c>
    </row>
    <row r="18" spans="1:5" x14ac:dyDescent="0.25">
      <c r="A18" t="str">
        <f t="shared" si="0"/>
        <v>2016Koopwoning verlatendTubbergen</v>
      </c>
      <c r="B18" t="s">
        <v>9</v>
      </c>
      <c r="C18" t="s">
        <v>53</v>
      </c>
      <c r="D18" t="s">
        <v>117</v>
      </c>
      <c r="E18">
        <v>60</v>
      </c>
    </row>
    <row r="19" spans="1:5" x14ac:dyDescent="0.25">
      <c r="A19" t="str">
        <f t="shared" si="0"/>
        <v>2016Koopwoning verlatendWierden</v>
      </c>
      <c r="B19" t="s">
        <v>9</v>
      </c>
      <c r="C19" t="s">
        <v>53</v>
      </c>
      <c r="D19" t="s">
        <v>118</v>
      </c>
      <c r="E19">
        <v>120</v>
      </c>
    </row>
    <row r="20" spans="1:5" x14ac:dyDescent="0.25">
      <c r="A20" t="str">
        <f t="shared" si="0"/>
        <v>2016Koopwoning verlatendHellendoorn</v>
      </c>
      <c r="B20" t="s">
        <v>9</v>
      </c>
      <c r="C20" t="s">
        <v>53</v>
      </c>
      <c r="D20" t="s">
        <v>119</v>
      </c>
      <c r="E20">
        <v>25</v>
      </c>
    </row>
    <row r="21" spans="1:5" x14ac:dyDescent="0.25">
      <c r="A21" t="str">
        <f t="shared" si="0"/>
        <v>2016Koopwoning verlatendHof van Twente</v>
      </c>
      <c r="B21" t="s">
        <v>9</v>
      </c>
      <c r="C21" t="s">
        <v>53</v>
      </c>
      <c r="D21" t="s">
        <v>120</v>
      </c>
      <c r="E21">
        <v>30</v>
      </c>
    </row>
    <row r="22" spans="1:5" x14ac:dyDescent="0.25">
      <c r="A22" t="str">
        <f t="shared" si="0"/>
        <v>2016Koopwoning verlatendTwenterand</v>
      </c>
      <c r="B22" t="s">
        <v>9</v>
      </c>
      <c r="C22" t="s">
        <v>53</v>
      </c>
      <c r="D22" t="s">
        <v>121</v>
      </c>
      <c r="E22">
        <v>35</v>
      </c>
    </row>
    <row r="23" spans="1:5" x14ac:dyDescent="0.25">
      <c r="A23" t="str">
        <f t="shared" si="0"/>
        <v>2016Koopwoning verlatendBorne</v>
      </c>
      <c r="B23" t="s">
        <v>9</v>
      </c>
      <c r="C23" t="s">
        <v>53</v>
      </c>
      <c r="D23" t="s">
        <v>122</v>
      </c>
      <c r="E23">
        <v>30</v>
      </c>
    </row>
    <row r="24" spans="1:5" x14ac:dyDescent="0.25">
      <c r="A24" t="str">
        <f t="shared" si="0"/>
        <v>2016Koopwoning verlatendHengelo</v>
      </c>
      <c r="B24" t="s">
        <v>9</v>
      </c>
      <c r="C24" t="s">
        <v>53</v>
      </c>
      <c r="D24" t="s">
        <v>123</v>
      </c>
      <c r="E24">
        <v>55</v>
      </c>
    </row>
    <row r="25" spans="1:5" x14ac:dyDescent="0.25">
      <c r="A25" t="str">
        <f t="shared" si="0"/>
        <v>2016Koopwoning verlatendEnschede</v>
      </c>
      <c r="B25" t="s">
        <v>9</v>
      </c>
      <c r="C25" t="s">
        <v>53</v>
      </c>
      <c r="D25" t="s">
        <v>124</v>
      </c>
      <c r="E25">
        <v>80</v>
      </c>
    </row>
    <row r="26" spans="1:5" x14ac:dyDescent="0.25">
      <c r="A26" t="str">
        <f t="shared" si="0"/>
        <v>2016Koopwoning verlatendGroningen</v>
      </c>
      <c r="B26" t="s">
        <v>9</v>
      </c>
      <c r="C26" t="s">
        <v>53</v>
      </c>
      <c r="D26" t="s">
        <v>125</v>
      </c>
      <c r="E26">
        <v>30</v>
      </c>
    </row>
    <row r="27" spans="1:5" x14ac:dyDescent="0.25">
      <c r="A27" t="str">
        <f t="shared" si="0"/>
        <v>2016Koopwoning verlatendDeventer</v>
      </c>
      <c r="B27" t="s">
        <v>9</v>
      </c>
      <c r="C27" t="s">
        <v>53</v>
      </c>
      <c r="D27" t="s">
        <v>126</v>
      </c>
      <c r="E27">
        <v>20</v>
      </c>
    </row>
    <row r="28" spans="1:5" x14ac:dyDescent="0.25">
      <c r="A28" t="str">
        <f t="shared" si="0"/>
        <v>2016Koopwoning verlatendRijssen-Holten</v>
      </c>
      <c r="B28" t="s">
        <v>9</v>
      </c>
      <c r="C28" t="s">
        <v>53</v>
      </c>
      <c r="D28" t="s">
        <v>127</v>
      </c>
      <c r="E28">
        <v>15</v>
      </c>
    </row>
    <row r="29" spans="1:5" x14ac:dyDescent="0.25">
      <c r="A29" t="str">
        <f t="shared" si="0"/>
        <v>2016Koopwoning verlatendAmsterdam</v>
      </c>
      <c r="B29" t="s">
        <v>9</v>
      </c>
      <c r="C29" t="s">
        <v>53</v>
      </c>
      <c r="D29" t="s">
        <v>128</v>
      </c>
      <c r="E29">
        <v>25</v>
      </c>
    </row>
    <row r="30" spans="1:5" x14ac:dyDescent="0.25">
      <c r="A30" t="str">
        <f t="shared" si="0"/>
        <v>2016Koopwoning verlatendHardenberg</v>
      </c>
      <c r="B30" t="s">
        <v>9</v>
      </c>
      <c r="C30" t="s">
        <v>53</v>
      </c>
      <c r="D30" t="s">
        <v>129</v>
      </c>
      <c r="E30">
        <v>15</v>
      </c>
    </row>
    <row r="31" spans="1:5" x14ac:dyDescent="0.25">
      <c r="A31" t="str">
        <f t="shared" si="0"/>
        <v>2016Koopwoning verlatendEmigratie en overige gemeenten</v>
      </c>
      <c r="B31" t="s">
        <v>9</v>
      </c>
      <c r="C31" t="s">
        <v>53</v>
      </c>
      <c r="D31" t="s">
        <v>131</v>
      </c>
      <c r="E31">
        <v>405</v>
      </c>
    </row>
    <row r="32" spans="1:5" x14ac:dyDescent="0.25">
      <c r="A32" t="str">
        <f t="shared" si="0"/>
        <v>2016Huurwoning verlatendTotaal</v>
      </c>
      <c r="B32" t="s">
        <v>9</v>
      </c>
      <c r="C32" t="s">
        <v>54</v>
      </c>
      <c r="D32" t="s">
        <v>11</v>
      </c>
      <c r="E32">
        <v>1255</v>
      </c>
    </row>
    <row r="33" spans="1:5" x14ac:dyDescent="0.25">
      <c r="A33" t="str">
        <f t="shared" si="0"/>
        <v>2016Huurwoning verlatendTubbergen</v>
      </c>
      <c r="B33" t="s">
        <v>9</v>
      </c>
      <c r="C33" t="s">
        <v>54</v>
      </c>
      <c r="D33" t="s">
        <v>117</v>
      </c>
      <c r="E33">
        <v>50</v>
      </c>
    </row>
    <row r="34" spans="1:5" x14ac:dyDescent="0.25">
      <c r="A34" t="str">
        <f t="shared" si="0"/>
        <v>2016Huurwoning verlatendWierden</v>
      </c>
      <c r="B34" t="s">
        <v>9</v>
      </c>
      <c r="C34" t="s">
        <v>54</v>
      </c>
      <c r="D34" t="s">
        <v>118</v>
      </c>
      <c r="E34">
        <v>50</v>
      </c>
    </row>
    <row r="35" spans="1:5" x14ac:dyDescent="0.25">
      <c r="A35" t="str">
        <f t="shared" si="0"/>
        <v>2016Huurwoning verlatendHellendoorn</v>
      </c>
      <c r="B35" t="s">
        <v>9</v>
      </c>
      <c r="C35" t="s">
        <v>54</v>
      </c>
      <c r="D35" t="s">
        <v>119</v>
      </c>
      <c r="E35">
        <v>20</v>
      </c>
    </row>
    <row r="36" spans="1:5" x14ac:dyDescent="0.25">
      <c r="A36" t="str">
        <f t="shared" si="0"/>
        <v>2016Huurwoning verlatendHof van Twente</v>
      </c>
      <c r="B36" t="s">
        <v>9</v>
      </c>
      <c r="C36" t="s">
        <v>54</v>
      </c>
      <c r="D36" t="s">
        <v>120</v>
      </c>
      <c r="E36">
        <v>30</v>
      </c>
    </row>
    <row r="37" spans="1:5" x14ac:dyDescent="0.25">
      <c r="A37" t="str">
        <f t="shared" si="0"/>
        <v>2016Huurwoning verlatendTwenterand</v>
      </c>
      <c r="B37" t="s">
        <v>9</v>
      </c>
      <c r="C37" t="s">
        <v>54</v>
      </c>
      <c r="D37" t="s">
        <v>121</v>
      </c>
      <c r="E37">
        <v>45</v>
      </c>
    </row>
    <row r="38" spans="1:5" x14ac:dyDescent="0.25">
      <c r="A38" t="str">
        <f t="shared" si="0"/>
        <v>2016Huurwoning verlatendBorne</v>
      </c>
      <c r="B38" t="s">
        <v>9</v>
      </c>
      <c r="C38" t="s">
        <v>54</v>
      </c>
      <c r="D38" t="s">
        <v>122</v>
      </c>
      <c r="E38">
        <v>60</v>
      </c>
    </row>
    <row r="39" spans="1:5" x14ac:dyDescent="0.25">
      <c r="A39" t="str">
        <f t="shared" si="0"/>
        <v>2016Huurwoning verlatendHengelo</v>
      </c>
      <c r="B39" t="s">
        <v>9</v>
      </c>
      <c r="C39" t="s">
        <v>54</v>
      </c>
      <c r="D39" t="s">
        <v>123</v>
      </c>
      <c r="E39">
        <v>105</v>
      </c>
    </row>
    <row r="40" spans="1:5" x14ac:dyDescent="0.25">
      <c r="A40" t="str">
        <f t="shared" si="0"/>
        <v>2016Huurwoning verlatendEnschede</v>
      </c>
      <c r="B40" t="s">
        <v>9</v>
      </c>
      <c r="C40" t="s">
        <v>54</v>
      </c>
      <c r="D40" t="s">
        <v>124</v>
      </c>
      <c r="E40">
        <v>130</v>
      </c>
    </row>
    <row r="41" spans="1:5" x14ac:dyDescent="0.25">
      <c r="A41" t="str">
        <f t="shared" si="0"/>
        <v>2016Huurwoning verlatendGroningen</v>
      </c>
      <c r="B41" t="s">
        <v>9</v>
      </c>
      <c r="C41" t="s">
        <v>54</v>
      </c>
      <c r="D41" t="s">
        <v>125</v>
      </c>
      <c r="E41">
        <v>30</v>
      </c>
    </row>
    <row r="42" spans="1:5" x14ac:dyDescent="0.25">
      <c r="A42" t="str">
        <f t="shared" si="0"/>
        <v>2016Huurwoning verlatendDeventer</v>
      </c>
      <c r="B42" t="s">
        <v>9</v>
      </c>
      <c r="C42" t="s">
        <v>54</v>
      </c>
      <c r="D42" t="s">
        <v>126</v>
      </c>
      <c r="E42">
        <v>45</v>
      </c>
    </row>
    <row r="43" spans="1:5" x14ac:dyDescent="0.25">
      <c r="A43" t="str">
        <f t="shared" si="0"/>
        <v>2016Huurwoning verlatendRijssen-Holten</v>
      </c>
      <c r="B43" t="s">
        <v>9</v>
      </c>
      <c r="C43" t="s">
        <v>54</v>
      </c>
      <c r="D43" t="s">
        <v>127</v>
      </c>
      <c r="E43">
        <v>20</v>
      </c>
    </row>
    <row r="44" spans="1:5" x14ac:dyDescent="0.25">
      <c r="A44" t="str">
        <f t="shared" si="0"/>
        <v>2016Huurwoning verlatendAmsterdam</v>
      </c>
      <c r="B44" t="s">
        <v>9</v>
      </c>
      <c r="C44" t="s">
        <v>54</v>
      </c>
      <c r="D44" t="s">
        <v>128</v>
      </c>
      <c r="E44">
        <v>30</v>
      </c>
    </row>
    <row r="45" spans="1:5" x14ac:dyDescent="0.25">
      <c r="A45" t="str">
        <f t="shared" si="0"/>
        <v>2016Huurwoning verlatendHardenberg</v>
      </c>
      <c r="B45" t="s">
        <v>9</v>
      </c>
      <c r="C45" t="s">
        <v>54</v>
      </c>
      <c r="D45" t="s">
        <v>129</v>
      </c>
      <c r="E45">
        <v>10</v>
      </c>
    </row>
    <row r="46" spans="1:5" x14ac:dyDescent="0.25">
      <c r="A46" t="str">
        <f t="shared" si="0"/>
        <v>2016Huurwoning verlatendEmigratie en overige gemeenten</v>
      </c>
      <c r="B46" t="s">
        <v>9</v>
      </c>
      <c r="C46" t="s">
        <v>54</v>
      </c>
      <c r="D46" t="s">
        <v>131</v>
      </c>
      <c r="E46">
        <v>630</v>
      </c>
    </row>
    <row r="47" spans="1:5" x14ac:dyDescent="0.25">
      <c r="A47" t="str">
        <f t="shared" si="0"/>
        <v>2016Huurwoning (woningcorporatie) verlatendTotaal</v>
      </c>
      <c r="B47" t="s">
        <v>9</v>
      </c>
      <c r="C47" t="s">
        <v>55</v>
      </c>
      <c r="D47" t="s">
        <v>11</v>
      </c>
      <c r="E47">
        <v>605</v>
      </c>
    </row>
    <row r="48" spans="1:5" x14ac:dyDescent="0.25">
      <c r="A48" t="str">
        <f t="shared" si="0"/>
        <v>2016Huurwoning (woningcorporatie) verlatendTubbergen</v>
      </c>
      <c r="B48" t="s">
        <v>9</v>
      </c>
      <c r="C48" t="s">
        <v>55</v>
      </c>
      <c r="D48" t="s">
        <v>117</v>
      </c>
      <c r="E48">
        <v>25</v>
      </c>
    </row>
    <row r="49" spans="1:5" x14ac:dyDescent="0.25">
      <c r="A49" t="str">
        <f t="shared" si="0"/>
        <v>2016Huurwoning (woningcorporatie) verlatendWierden</v>
      </c>
      <c r="B49" t="s">
        <v>9</v>
      </c>
      <c r="C49" t="s">
        <v>55</v>
      </c>
      <c r="D49" t="s">
        <v>118</v>
      </c>
      <c r="E49">
        <v>35</v>
      </c>
    </row>
    <row r="50" spans="1:5" x14ac:dyDescent="0.25">
      <c r="A50" t="str">
        <f t="shared" si="0"/>
        <v>2016Huurwoning (woningcorporatie) verlatendHellendoorn</v>
      </c>
      <c r="B50" t="s">
        <v>9</v>
      </c>
      <c r="C50" t="s">
        <v>55</v>
      </c>
      <c r="D50" t="s">
        <v>119</v>
      </c>
      <c r="E50">
        <v>5</v>
      </c>
    </row>
    <row r="51" spans="1:5" x14ac:dyDescent="0.25">
      <c r="A51" t="str">
        <f t="shared" si="0"/>
        <v>2016Huurwoning (woningcorporatie) verlatendHof van Twente</v>
      </c>
      <c r="B51" t="s">
        <v>9</v>
      </c>
      <c r="C51" t="s">
        <v>55</v>
      </c>
      <c r="D51" t="s">
        <v>120</v>
      </c>
      <c r="E51">
        <v>15</v>
      </c>
    </row>
    <row r="52" spans="1:5" x14ac:dyDescent="0.25">
      <c r="A52" t="str">
        <f t="shared" si="0"/>
        <v>2016Huurwoning (woningcorporatie) verlatendTwenterand</v>
      </c>
      <c r="B52" t="s">
        <v>9</v>
      </c>
      <c r="C52" t="s">
        <v>55</v>
      </c>
      <c r="D52" t="s">
        <v>121</v>
      </c>
      <c r="E52">
        <v>30</v>
      </c>
    </row>
    <row r="53" spans="1:5" x14ac:dyDescent="0.25">
      <c r="A53" t="str">
        <f t="shared" si="0"/>
        <v>2016Huurwoning (woningcorporatie) verlatendBorne</v>
      </c>
      <c r="B53" t="s">
        <v>9</v>
      </c>
      <c r="C53" t="s">
        <v>55</v>
      </c>
      <c r="D53" t="s">
        <v>122</v>
      </c>
      <c r="E53">
        <v>10</v>
      </c>
    </row>
    <row r="54" spans="1:5" x14ac:dyDescent="0.25">
      <c r="A54" t="str">
        <f t="shared" si="0"/>
        <v>2016Huurwoning (woningcorporatie) verlatendHengelo</v>
      </c>
      <c r="B54" t="s">
        <v>9</v>
      </c>
      <c r="C54" t="s">
        <v>55</v>
      </c>
      <c r="D54" t="s">
        <v>123</v>
      </c>
      <c r="E54">
        <v>55</v>
      </c>
    </row>
    <row r="55" spans="1:5" x14ac:dyDescent="0.25">
      <c r="A55" t="str">
        <f t="shared" si="0"/>
        <v>2016Huurwoning (woningcorporatie) verlatendEnschede</v>
      </c>
      <c r="B55" t="s">
        <v>9</v>
      </c>
      <c r="C55" t="s">
        <v>55</v>
      </c>
      <c r="D55" t="s">
        <v>124</v>
      </c>
      <c r="E55">
        <v>70</v>
      </c>
    </row>
    <row r="56" spans="1:5" x14ac:dyDescent="0.25">
      <c r="A56" t="str">
        <f t="shared" si="0"/>
        <v>2016Huurwoning (woningcorporatie) verlatendGroningen</v>
      </c>
      <c r="B56" t="s">
        <v>9</v>
      </c>
      <c r="C56" t="s">
        <v>55</v>
      </c>
      <c r="D56" t="s">
        <v>125</v>
      </c>
      <c r="E56">
        <v>15</v>
      </c>
    </row>
    <row r="57" spans="1:5" x14ac:dyDescent="0.25">
      <c r="A57" t="str">
        <f t="shared" si="0"/>
        <v>2016Huurwoning (woningcorporatie) verlatendDeventer</v>
      </c>
      <c r="B57" t="s">
        <v>9</v>
      </c>
      <c r="C57" t="s">
        <v>55</v>
      </c>
      <c r="D57" t="s">
        <v>126</v>
      </c>
      <c r="E57">
        <v>20</v>
      </c>
    </row>
    <row r="58" spans="1:5" x14ac:dyDescent="0.25">
      <c r="A58" t="str">
        <f t="shared" si="0"/>
        <v>2016Huurwoning (woningcorporatie) verlatendRijssen-Holten</v>
      </c>
      <c r="B58" t="s">
        <v>9</v>
      </c>
      <c r="C58" t="s">
        <v>55</v>
      </c>
      <c r="D58" t="s">
        <v>127</v>
      </c>
      <c r="E58">
        <v>5</v>
      </c>
    </row>
    <row r="59" spans="1:5" x14ac:dyDescent="0.25">
      <c r="A59" t="str">
        <f t="shared" si="0"/>
        <v>2016Huurwoning (woningcorporatie) verlatendAmsterdam</v>
      </c>
      <c r="B59" t="s">
        <v>9</v>
      </c>
      <c r="C59" t="s">
        <v>55</v>
      </c>
      <c r="D59" t="s">
        <v>128</v>
      </c>
      <c r="E59">
        <v>15</v>
      </c>
    </row>
    <row r="60" spans="1:5" x14ac:dyDescent="0.25">
      <c r="A60" t="str">
        <f t="shared" si="0"/>
        <v>2016Huurwoning (woningcorporatie) verlatendHardenberg</v>
      </c>
      <c r="B60" t="s">
        <v>9</v>
      </c>
      <c r="C60" t="s">
        <v>55</v>
      </c>
      <c r="D60" t="s">
        <v>129</v>
      </c>
      <c r="E60">
        <v>5</v>
      </c>
    </row>
    <row r="61" spans="1:5" x14ac:dyDescent="0.25">
      <c r="A61" t="str">
        <f t="shared" si="0"/>
        <v>2016Huurwoning (woningcorporatie) verlatendEmigratie en overige gemeenten</v>
      </c>
      <c r="B61" t="s">
        <v>9</v>
      </c>
      <c r="C61" t="s">
        <v>55</v>
      </c>
      <c r="D61" t="s">
        <v>131</v>
      </c>
      <c r="E61">
        <v>300</v>
      </c>
    </row>
    <row r="62" spans="1:5" x14ac:dyDescent="0.25">
      <c r="A62" t="str">
        <f t="shared" si="0"/>
        <v>2016Overige huurwoning verlatendTotaal</v>
      </c>
      <c r="B62" t="s">
        <v>9</v>
      </c>
      <c r="C62" t="s">
        <v>56</v>
      </c>
      <c r="D62" t="s">
        <v>11</v>
      </c>
      <c r="E62">
        <v>650</v>
      </c>
    </row>
    <row r="63" spans="1:5" x14ac:dyDescent="0.25">
      <c r="A63" t="str">
        <f t="shared" si="0"/>
        <v>2016Overige huurwoning verlatendTubbergen</v>
      </c>
      <c r="B63" t="s">
        <v>9</v>
      </c>
      <c r="C63" t="s">
        <v>56</v>
      </c>
      <c r="D63" t="s">
        <v>117</v>
      </c>
      <c r="E63">
        <v>25</v>
      </c>
    </row>
    <row r="64" spans="1:5" x14ac:dyDescent="0.25">
      <c r="A64" t="str">
        <f t="shared" si="0"/>
        <v>2016Overige huurwoning verlatendWierden</v>
      </c>
      <c r="B64" t="s">
        <v>9</v>
      </c>
      <c r="C64" t="s">
        <v>56</v>
      </c>
      <c r="D64" t="s">
        <v>118</v>
      </c>
      <c r="E64">
        <v>20</v>
      </c>
    </row>
    <row r="65" spans="1:5" x14ac:dyDescent="0.25">
      <c r="A65" t="str">
        <f t="shared" si="0"/>
        <v>2016Overige huurwoning verlatendHellendoorn</v>
      </c>
      <c r="B65" t="s">
        <v>9</v>
      </c>
      <c r="C65" t="s">
        <v>56</v>
      </c>
      <c r="D65" t="s">
        <v>119</v>
      </c>
      <c r="E65">
        <v>15</v>
      </c>
    </row>
    <row r="66" spans="1:5" x14ac:dyDescent="0.25">
      <c r="A66" t="str">
        <f t="shared" si="0"/>
        <v>2016Overige huurwoning verlatendHof van Twente</v>
      </c>
      <c r="B66" t="s">
        <v>9</v>
      </c>
      <c r="C66" t="s">
        <v>56</v>
      </c>
      <c r="D66" t="s">
        <v>120</v>
      </c>
      <c r="E66">
        <v>15</v>
      </c>
    </row>
    <row r="67" spans="1:5" x14ac:dyDescent="0.25">
      <c r="A67" t="str">
        <f t="shared" ref="A67:A130" si="1">(B67&amp;C67&amp;D67)</f>
        <v>2016Overige huurwoning verlatendTwenterand</v>
      </c>
      <c r="B67" t="s">
        <v>9</v>
      </c>
      <c r="C67" t="s">
        <v>56</v>
      </c>
      <c r="D67" t="s">
        <v>121</v>
      </c>
      <c r="E67">
        <v>15</v>
      </c>
    </row>
    <row r="68" spans="1:5" x14ac:dyDescent="0.25">
      <c r="A68" t="str">
        <f t="shared" si="1"/>
        <v>2016Overige huurwoning verlatendBorne</v>
      </c>
      <c r="B68" t="s">
        <v>9</v>
      </c>
      <c r="C68" t="s">
        <v>56</v>
      </c>
      <c r="D68" t="s">
        <v>122</v>
      </c>
      <c r="E68">
        <v>50</v>
      </c>
    </row>
    <row r="69" spans="1:5" x14ac:dyDescent="0.25">
      <c r="A69" t="str">
        <f t="shared" si="1"/>
        <v>2016Overige huurwoning verlatendHengelo</v>
      </c>
      <c r="B69" t="s">
        <v>9</v>
      </c>
      <c r="C69" t="s">
        <v>56</v>
      </c>
      <c r="D69" t="s">
        <v>123</v>
      </c>
      <c r="E69">
        <v>50</v>
      </c>
    </row>
    <row r="70" spans="1:5" x14ac:dyDescent="0.25">
      <c r="A70" t="str">
        <f t="shared" si="1"/>
        <v>2016Overige huurwoning verlatendEnschede</v>
      </c>
      <c r="B70" t="s">
        <v>9</v>
      </c>
      <c r="C70" t="s">
        <v>56</v>
      </c>
      <c r="D70" t="s">
        <v>124</v>
      </c>
      <c r="E70">
        <v>60</v>
      </c>
    </row>
    <row r="71" spans="1:5" x14ac:dyDescent="0.25">
      <c r="A71" t="str">
        <f t="shared" si="1"/>
        <v>2016Overige huurwoning verlatendGroningen</v>
      </c>
      <c r="B71" t="s">
        <v>9</v>
      </c>
      <c r="C71" t="s">
        <v>56</v>
      </c>
      <c r="D71" t="s">
        <v>125</v>
      </c>
      <c r="E71">
        <v>10</v>
      </c>
    </row>
    <row r="72" spans="1:5" x14ac:dyDescent="0.25">
      <c r="A72" t="str">
        <f t="shared" si="1"/>
        <v>2016Overige huurwoning verlatendDeventer</v>
      </c>
      <c r="B72" t="s">
        <v>9</v>
      </c>
      <c r="C72" t="s">
        <v>56</v>
      </c>
      <c r="D72" t="s">
        <v>126</v>
      </c>
      <c r="E72">
        <v>25</v>
      </c>
    </row>
    <row r="73" spans="1:5" x14ac:dyDescent="0.25">
      <c r="A73" t="str">
        <f t="shared" si="1"/>
        <v>2016Overige huurwoning verlatendRijssen-Holten</v>
      </c>
      <c r="B73" t="s">
        <v>9</v>
      </c>
      <c r="C73" t="s">
        <v>56</v>
      </c>
      <c r="D73" t="s">
        <v>127</v>
      </c>
      <c r="E73">
        <v>15</v>
      </c>
    </row>
    <row r="74" spans="1:5" x14ac:dyDescent="0.25">
      <c r="A74" t="str">
        <f t="shared" si="1"/>
        <v>2016Overige huurwoning verlatendAmsterdam</v>
      </c>
      <c r="B74" t="s">
        <v>9</v>
      </c>
      <c r="C74" t="s">
        <v>56</v>
      </c>
      <c r="D74" t="s">
        <v>128</v>
      </c>
      <c r="E74">
        <v>10</v>
      </c>
    </row>
    <row r="75" spans="1:5" x14ac:dyDescent="0.25">
      <c r="A75" t="str">
        <f t="shared" si="1"/>
        <v>2016Overige huurwoning verlatendHardenberg</v>
      </c>
      <c r="B75" t="s">
        <v>9</v>
      </c>
      <c r="C75" t="s">
        <v>56</v>
      </c>
      <c r="D75" t="s">
        <v>129</v>
      </c>
      <c r="E75">
        <v>5</v>
      </c>
    </row>
    <row r="76" spans="1:5" x14ac:dyDescent="0.25">
      <c r="A76" t="str">
        <f t="shared" si="1"/>
        <v>2016Overige huurwoning verlatendEmigratie en overige gemeenten</v>
      </c>
      <c r="B76" t="s">
        <v>9</v>
      </c>
      <c r="C76" t="s">
        <v>56</v>
      </c>
      <c r="D76" t="s">
        <v>131</v>
      </c>
      <c r="E76">
        <v>335</v>
      </c>
    </row>
    <row r="77" spans="1:5" x14ac:dyDescent="0.25">
      <c r="A77" t="str">
        <f t="shared" si="1"/>
        <v>2016Eigendom onbekendTotaal</v>
      </c>
      <c r="B77" t="s">
        <v>9</v>
      </c>
      <c r="C77" t="s">
        <v>29</v>
      </c>
      <c r="D77" t="s">
        <v>11</v>
      </c>
      <c r="E77">
        <v>140</v>
      </c>
    </row>
    <row r="78" spans="1:5" x14ac:dyDescent="0.25">
      <c r="A78" t="str">
        <f t="shared" si="1"/>
        <v>2016Eigendom onbekendTubbergen</v>
      </c>
      <c r="B78" t="s">
        <v>9</v>
      </c>
      <c r="C78" t="s">
        <v>29</v>
      </c>
      <c r="D78" t="s">
        <v>117</v>
      </c>
      <c r="E78">
        <v>0</v>
      </c>
    </row>
    <row r="79" spans="1:5" x14ac:dyDescent="0.25">
      <c r="A79" t="str">
        <f t="shared" si="1"/>
        <v>2016Eigendom onbekendWierden</v>
      </c>
      <c r="B79" t="s">
        <v>9</v>
      </c>
      <c r="C79" t="s">
        <v>29</v>
      </c>
      <c r="D79" t="s">
        <v>118</v>
      </c>
      <c r="E79">
        <v>0</v>
      </c>
    </row>
    <row r="80" spans="1:5" x14ac:dyDescent="0.25">
      <c r="A80" t="str">
        <f t="shared" si="1"/>
        <v>2016Eigendom onbekendHellendoorn</v>
      </c>
      <c r="B80" t="s">
        <v>9</v>
      </c>
      <c r="C80" t="s">
        <v>29</v>
      </c>
      <c r="D80" t="s">
        <v>119</v>
      </c>
      <c r="E80">
        <v>5</v>
      </c>
    </row>
    <row r="81" spans="1:5" x14ac:dyDescent="0.25">
      <c r="A81" t="str">
        <f t="shared" si="1"/>
        <v>2016Eigendom onbekendHof van Twente</v>
      </c>
      <c r="B81" t="s">
        <v>9</v>
      </c>
      <c r="C81" t="s">
        <v>29</v>
      </c>
      <c r="D81" t="s">
        <v>120</v>
      </c>
      <c r="E81">
        <v>0</v>
      </c>
    </row>
    <row r="82" spans="1:5" x14ac:dyDescent="0.25">
      <c r="A82" t="str">
        <f t="shared" si="1"/>
        <v>2016Eigendom onbekendTwenterand</v>
      </c>
      <c r="B82" t="s">
        <v>9</v>
      </c>
      <c r="C82" t="s">
        <v>29</v>
      </c>
      <c r="D82" t="s">
        <v>121</v>
      </c>
      <c r="E82">
        <v>5</v>
      </c>
    </row>
    <row r="83" spans="1:5" x14ac:dyDescent="0.25">
      <c r="A83" t="str">
        <f t="shared" si="1"/>
        <v>2016Eigendom onbekendBorne</v>
      </c>
      <c r="B83" t="s">
        <v>9</v>
      </c>
      <c r="C83" t="s">
        <v>29</v>
      </c>
      <c r="D83" t="s">
        <v>122</v>
      </c>
      <c r="E83">
        <v>5</v>
      </c>
    </row>
    <row r="84" spans="1:5" x14ac:dyDescent="0.25">
      <c r="A84" t="str">
        <f t="shared" si="1"/>
        <v>2016Eigendom onbekendHengelo</v>
      </c>
      <c r="B84" t="s">
        <v>9</v>
      </c>
      <c r="C84" t="s">
        <v>29</v>
      </c>
      <c r="D84" t="s">
        <v>123</v>
      </c>
      <c r="E84">
        <v>10</v>
      </c>
    </row>
    <row r="85" spans="1:5" x14ac:dyDescent="0.25">
      <c r="A85" t="str">
        <f t="shared" si="1"/>
        <v>2016Eigendom onbekendEnschede</v>
      </c>
      <c r="B85" t="s">
        <v>9</v>
      </c>
      <c r="C85" t="s">
        <v>29</v>
      </c>
      <c r="D85" t="s">
        <v>124</v>
      </c>
      <c r="E85">
        <v>15</v>
      </c>
    </row>
    <row r="86" spans="1:5" x14ac:dyDescent="0.25">
      <c r="A86" t="str">
        <f t="shared" si="1"/>
        <v>2016Eigendom onbekendGroningen</v>
      </c>
      <c r="B86" t="s">
        <v>9</v>
      </c>
      <c r="C86" t="s">
        <v>29</v>
      </c>
      <c r="D86" t="s">
        <v>125</v>
      </c>
      <c r="E86">
        <v>0</v>
      </c>
    </row>
    <row r="87" spans="1:5" x14ac:dyDescent="0.25">
      <c r="A87" t="str">
        <f t="shared" si="1"/>
        <v>2016Eigendom onbekendDeventer</v>
      </c>
      <c r="B87" t="s">
        <v>9</v>
      </c>
      <c r="C87" t="s">
        <v>29</v>
      </c>
      <c r="D87" t="s">
        <v>126</v>
      </c>
      <c r="E87">
        <v>5</v>
      </c>
    </row>
    <row r="88" spans="1:5" x14ac:dyDescent="0.25">
      <c r="A88" t="str">
        <f t="shared" si="1"/>
        <v>2016Eigendom onbekendRijssen-Holten</v>
      </c>
      <c r="B88" t="s">
        <v>9</v>
      </c>
      <c r="C88" t="s">
        <v>29</v>
      </c>
      <c r="D88" t="s">
        <v>127</v>
      </c>
      <c r="E88">
        <v>5</v>
      </c>
    </row>
    <row r="89" spans="1:5" x14ac:dyDescent="0.25">
      <c r="A89" t="str">
        <f t="shared" si="1"/>
        <v>2016Eigendom onbekendAmsterdam</v>
      </c>
      <c r="B89" t="s">
        <v>9</v>
      </c>
      <c r="C89" t="s">
        <v>29</v>
      </c>
      <c r="D89" t="s">
        <v>128</v>
      </c>
      <c r="E89">
        <v>0</v>
      </c>
    </row>
    <row r="90" spans="1:5" x14ac:dyDescent="0.25">
      <c r="A90" t="str">
        <f t="shared" si="1"/>
        <v>2016Eigendom onbekendHardenberg</v>
      </c>
      <c r="B90" t="s">
        <v>9</v>
      </c>
      <c r="C90" t="s">
        <v>29</v>
      </c>
      <c r="D90" t="s">
        <v>129</v>
      </c>
      <c r="E90">
        <v>5</v>
      </c>
    </row>
    <row r="91" spans="1:5" x14ac:dyDescent="0.25">
      <c r="A91" t="str">
        <f t="shared" si="1"/>
        <v>2016Eigendom onbekendEmigratie en overige gemeenten</v>
      </c>
      <c r="B91" t="s">
        <v>9</v>
      </c>
      <c r="C91" t="s">
        <v>29</v>
      </c>
      <c r="D91" t="s">
        <v>131</v>
      </c>
      <c r="E91">
        <v>85</v>
      </c>
    </row>
    <row r="92" spans="1:5" x14ac:dyDescent="0.25">
      <c r="A92" t="str">
        <f t="shared" si="1"/>
        <v>2017Totaal aantal personenTotaal</v>
      </c>
      <c r="B92" t="s">
        <v>30</v>
      </c>
      <c r="C92" t="s">
        <v>10</v>
      </c>
      <c r="D92" t="s">
        <v>11</v>
      </c>
      <c r="E92">
        <v>2455</v>
      </c>
    </row>
    <row r="93" spans="1:5" x14ac:dyDescent="0.25">
      <c r="A93" t="str">
        <f t="shared" si="1"/>
        <v>2017Totaal aantal personenTubbergen</v>
      </c>
      <c r="B93" t="s">
        <v>30</v>
      </c>
      <c r="C93" t="s">
        <v>10</v>
      </c>
      <c r="D93" t="s">
        <v>117</v>
      </c>
      <c r="E93">
        <v>110</v>
      </c>
    </row>
    <row r="94" spans="1:5" x14ac:dyDescent="0.25">
      <c r="A94" t="str">
        <f t="shared" si="1"/>
        <v>2017Totaal aantal personenWierden</v>
      </c>
      <c r="B94" t="s">
        <v>30</v>
      </c>
      <c r="C94" t="s">
        <v>10</v>
      </c>
      <c r="D94" t="s">
        <v>118</v>
      </c>
      <c r="E94">
        <v>160</v>
      </c>
    </row>
    <row r="95" spans="1:5" x14ac:dyDescent="0.25">
      <c r="A95" t="str">
        <f t="shared" si="1"/>
        <v>2017Totaal aantal personenHellendoorn</v>
      </c>
      <c r="B95" t="s">
        <v>30</v>
      </c>
      <c r="C95" t="s">
        <v>10</v>
      </c>
      <c r="D95" t="s">
        <v>119</v>
      </c>
      <c r="E95">
        <v>65</v>
      </c>
    </row>
    <row r="96" spans="1:5" x14ac:dyDescent="0.25">
      <c r="A96" t="str">
        <f t="shared" si="1"/>
        <v>2017Totaal aantal personenHof van Twente</v>
      </c>
      <c r="B96" t="s">
        <v>30</v>
      </c>
      <c r="C96" t="s">
        <v>10</v>
      </c>
      <c r="D96" t="s">
        <v>120</v>
      </c>
      <c r="E96">
        <v>60</v>
      </c>
    </row>
    <row r="97" spans="1:5" x14ac:dyDescent="0.25">
      <c r="A97" t="str">
        <f t="shared" si="1"/>
        <v>2017Totaal aantal personenTwenterand</v>
      </c>
      <c r="B97" t="s">
        <v>30</v>
      </c>
      <c r="C97" t="s">
        <v>10</v>
      </c>
      <c r="D97" t="s">
        <v>121</v>
      </c>
      <c r="E97">
        <v>150</v>
      </c>
    </row>
    <row r="98" spans="1:5" x14ac:dyDescent="0.25">
      <c r="A98" t="str">
        <f t="shared" si="1"/>
        <v>2017Totaal aantal personenBorne</v>
      </c>
      <c r="B98" t="s">
        <v>30</v>
      </c>
      <c r="C98" t="s">
        <v>10</v>
      </c>
      <c r="D98" t="s">
        <v>122</v>
      </c>
      <c r="E98">
        <v>80</v>
      </c>
    </row>
    <row r="99" spans="1:5" x14ac:dyDescent="0.25">
      <c r="A99" t="str">
        <f t="shared" si="1"/>
        <v>2017Totaal aantal personenHengelo</v>
      </c>
      <c r="B99" t="s">
        <v>30</v>
      </c>
      <c r="C99" t="s">
        <v>10</v>
      </c>
      <c r="D99" t="s">
        <v>123</v>
      </c>
      <c r="E99">
        <v>155</v>
      </c>
    </row>
    <row r="100" spans="1:5" x14ac:dyDescent="0.25">
      <c r="A100" t="str">
        <f t="shared" si="1"/>
        <v>2017Totaal aantal personenEnschede</v>
      </c>
      <c r="B100" t="s">
        <v>30</v>
      </c>
      <c r="C100" t="s">
        <v>10</v>
      </c>
      <c r="D100" t="s">
        <v>124</v>
      </c>
      <c r="E100">
        <v>255</v>
      </c>
    </row>
    <row r="101" spans="1:5" x14ac:dyDescent="0.25">
      <c r="A101" t="str">
        <f t="shared" si="1"/>
        <v>2017Totaal aantal personenGroningen</v>
      </c>
      <c r="B101" t="s">
        <v>30</v>
      </c>
      <c r="C101" t="s">
        <v>10</v>
      </c>
      <c r="D101" t="s">
        <v>125</v>
      </c>
      <c r="E101">
        <v>75</v>
      </c>
    </row>
    <row r="102" spans="1:5" x14ac:dyDescent="0.25">
      <c r="A102" t="str">
        <f t="shared" si="1"/>
        <v>2017Totaal aantal personenDeventer</v>
      </c>
      <c r="B102" t="s">
        <v>30</v>
      </c>
      <c r="C102" t="s">
        <v>10</v>
      </c>
      <c r="D102" t="s">
        <v>126</v>
      </c>
      <c r="E102">
        <v>50</v>
      </c>
    </row>
    <row r="103" spans="1:5" x14ac:dyDescent="0.25">
      <c r="A103" t="str">
        <f t="shared" si="1"/>
        <v>2017Totaal aantal personenRijssen-Holten</v>
      </c>
      <c r="B103" t="s">
        <v>30</v>
      </c>
      <c r="C103" t="s">
        <v>10</v>
      </c>
      <c r="D103" t="s">
        <v>127</v>
      </c>
      <c r="E103">
        <v>40</v>
      </c>
    </row>
    <row r="104" spans="1:5" x14ac:dyDescent="0.25">
      <c r="A104" t="str">
        <f t="shared" si="1"/>
        <v>2017Totaal aantal personenAmsterdam</v>
      </c>
      <c r="B104" t="s">
        <v>30</v>
      </c>
      <c r="C104" t="s">
        <v>10</v>
      </c>
      <c r="D104" t="s">
        <v>128</v>
      </c>
      <c r="E104">
        <v>40</v>
      </c>
    </row>
    <row r="105" spans="1:5" x14ac:dyDescent="0.25">
      <c r="A105" t="str">
        <f t="shared" si="1"/>
        <v>2017Totaal aantal personenHardenberg</v>
      </c>
      <c r="B105" t="s">
        <v>30</v>
      </c>
      <c r="C105" t="s">
        <v>10</v>
      </c>
      <c r="D105" t="s">
        <v>129</v>
      </c>
      <c r="E105">
        <v>45</v>
      </c>
    </row>
    <row r="106" spans="1:5" x14ac:dyDescent="0.25">
      <c r="A106" t="str">
        <f t="shared" si="1"/>
        <v>2017Totaal aantal personenEmigratie en overige gemeenten</v>
      </c>
      <c r="B106" t="s">
        <v>30</v>
      </c>
      <c r="C106" t="s">
        <v>10</v>
      </c>
      <c r="D106" t="s">
        <v>131</v>
      </c>
      <c r="E106">
        <v>1170</v>
      </c>
    </row>
    <row r="107" spans="1:5" x14ac:dyDescent="0.25">
      <c r="A107" t="str">
        <f t="shared" si="1"/>
        <v>2017Koopwoning verlatendTotaal</v>
      </c>
      <c r="B107" t="s">
        <v>30</v>
      </c>
      <c r="C107" t="s">
        <v>53</v>
      </c>
      <c r="D107" t="s">
        <v>11</v>
      </c>
      <c r="E107">
        <v>1005</v>
      </c>
    </row>
    <row r="108" spans="1:5" x14ac:dyDescent="0.25">
      <c r="A108" t="str">
        <f t="shared" si="1"/>
        <v>2017Koopwoning verlatendTubbergen</v>
      </c>
      <c r="B108" t="s">
        <v>30</v>
      </c>
      <c r="C108" t="s">
        <v>53</v>
      </c>
      <c r="D108" t="s">
        <v>117</v>
      </c>
      <c r="E108">
        <v>60</v>
      </c>
    </row>
    <row r="109" spans="1:5" x14ac:dyDescent="0.25">
      <c r="A109" t="str">
        <f t="shared" si="1"/>
        <v>2017Koopwoning verlatendWierden</v>
      </c>
      <c r="B109" t="s">
        <v>30</v>
      </c>
      <c r="C109" t="s">
        <v>53</v>
      </c>
      <c r="D109" t="s">
        <v>118</v>
      </c>
      <c r="E109">
        <v>75</v>
      </c>
    </row>
    <row r="110" spans="1:5" x14ac:dyDescent="0.25">
      <c r="A110" t="str">
        <f t="shared" si="1"/>
        <v>2017Koopwoning verlatendHellendoorn</v>
      </c>
      <c r="B110" t="s">
        <v>30</v>
      </c>
      <c r="C110" t="s">
        <v>53</v>
      </c>
      <c r="D110" t="s">
        <v>119</v>
      </c>
      <c r="E110">
        <v>35</v>
      </c>
    </row>
    <row r="111" spans="1:5" x14ac:dyDescent="0.25">
      <c r="A111" t="str">
        <f t="shared" si="1"/>
        <v>2017Koopwoning verlatendHof van Twente</v>
      </c>
      <c r="B111" t="s">
        <v>30</v>
      </c>
      <c r="C111" t="s">
        <v>53</v>
      </c>
      <c r="D111" t="s">
        <v>120</v>
      </c>
      <c r="E111">
        <v>35</v>
      </c>
    </row>
    <row r="112" spans="1:5" x14ac:dyDescent="0.25">
      <c r="A112" t="str">
        <f t="shared" si="1"/>
        <v>2017Koopwoning verlatendTwenterand</v>
      </c>
      <c r="B112" t="s">
        <v>30</v>
      </c>
      <c r="C112" t="s">
        <v>53</v>
      </c>
      <c r="D112" t="s">
        <v>121</v>
      </c>
      <c r="E112">
        <v>65</v>
      </c>
    </row>
    <row r="113" spans="1:5" x14ac:dyDescent="0.25">
      <c r="A113" t="str">
        <f t="shared" si="1"/>
        <v>2017Koopwoning verlatendBorne</v>
      </c>
      <c r="B113" t="s">
        <v>30</v>
      </c>
      <c r="C113" t="s">
        <v>53</v>
      </c>
      <c r="D113" t="s">
        <v>122</v>
      </c>
      <c r="E113">
        <v>30</v>
      </c>
    </row>
    <row r="114" spans="1:5" x14ac:dyDescent="0.25">
      <c r="A114" t="str">
        <f t="shared" si="1"/>
        <v>2017Koopwoning verlatendHengelo</v>
      </c>
      <c r="B114" t="s">
        <v>30</v>
      </c>
      <c r="C114" t="s">
        <v>53</v>
      </c>
      <c r="D114" t="s">
        <v>123</v>
      </c>
      <c r="E114">
        <v>55</v>
      </c>
    </row>
    <row r="115" spans="1:5" x14ac:dyDescent="0.25">
      <c r="A115" t="str">
        <f t="shared" si="1"/>
        <v>2017Koopwoning verlatendEnschede</v>
      </c>
      <c r="B115" t="s">
        <v>30</v>
      </c>
      <c r="C115" t="s">
        <v>53</v>
      </c>
      <c r="D115" t="s">
        <v>124</v>
      </c>
      <c r="E115">
        <v>100</v>
      </c>
    </row>
    <row r="116" spans="1:5" x14ac:dyDescent="0.25">
      <c r="A116" t="str">
        <f t="shared" si="1"/>
        <v>2017Koopwoning verlatendGroningen</v>
      </c>
      <c r="B116" t="s">
        <v>30</v>
      </c>
      <c r="C116" t="s">
        <v>53</v>
      </c>
      <c r="D116" t="s">
        <v>125</v>
      </c>
      <c r="E116">
        <v>35</v>
      </c>
    </row>
    <row r="117" spans="1:5" x14ac:dyDescent="0.25">
      <c r="A117" t="str">
        <f t="shared" si="1"/>
        <v>2017Koopwoning verlatendDeventer</v>
      </c>
      <c r="B117" t="s">
        <v>30</v>
      </c>
      <c r="C117" t="s">
        <v>53</v>
      </c>
      <c r="D117" t="s">
        <v>126</v>
      </c>
      <c r="E117">
        <v>20</v>
      </c>
    </row>
    <row r="118" spans="1:5" x14ac:dyDescent="0.25">
      <c r="A118" t="str">
        <f t="shared" si="1"/>
        <v>2017Koopwoning verlatendRijssen-Holten</v>
      </c>
      <c r="B118" t="s">
        <v>30</v>
      </c>
      <c r="C118" t="s">
        <v>53</v>
      </c>
      <c r="D118" t="s">
        <v>127</v>
      </c>
      <c r="E118">
        <v>15</v>
      </c>
    </row>
    <row r="119" spans="1:5" x14ac:dyDescent="0.25">
      <c r="A119" t="str">
        <f t="shared" si="1"/>
        <v>2017Koopwoning verlatendAmsterdam</v>
      </c>
      <c r="B119" t="s">
        <v>30</v>
      </c>
      <c r="C119" t="s">
        <v>53</v>
      </c>
      <c r="D119" t="s">
        <v>128</v>
      </c>
      <c r="E119">
        <v>20</v>
      </c>
    </row>
    <row r="120" spans="1:5" x14ac:dyDescent="0.25">
      <c r="A120" t="str">
        <f t="shared" si="1"/>
        <v>2017Koopwoning verlatendHardenberg</v>
      </c>
      <c r="B120" t="s">
        <v>30</v>
      </c>
      <c r="C120" t="s">
        <v>53</v>
      </c>
      <c r="D120" t="s">
        <v>129</v>
      </c>
      <c r="E120">
        <v>10</v>
      </c>
    </row>
    <row r="121" spans="1:5" x14ac:dyDescent="0.25">
      <c r="A121" t="str">
        <f t="shared" si="1"/>
        <v>2017Koopwoning verlatendEmigratie en overige gemeenten</v>
      </c>
      <c r="B121" t="s">
        <v>30</v>
      </c>
      <c r="C121" t="s">
        <v>53</v>
      </c>
      <c r="D121" t="s">
        <v>131</v>
      </c>
      <c r="E121">
        <v>450</v>
      </c>
    </row>
    <row r="122" spans="1:5" x14ac:dyDescent="0.25">
      <c r="A122" t="str">
        <f t="shared" si="1"/>
        <v>2017Huurwoning verlatendTotaal</v>
      </c>
      <c r="B122" t="s">
        <v>30</v>
      </c>
      <c r="C122" t="s">
        <v>54</v>
      </c>
      <c r="D122" t="s">
        <v>11</v>
      </c>
      <c r="E122">
        <v>1275</v>
      </c>
    </row>
    <row r="123" spans="1:5" x14ac:dyDescent="0.25">
      <c r="A123" t="str">
        <f t="shared" si="1"/>
        <v>2017Huurwoning verlatendTubbergen</v>
      </c>
      <c r="B123" t="s">
        <v>30</v>
      </c>
      <c r="C123" t="s">
        <v>54</v>
      </c>
      <c r="D123" t="s">
        <v>117</v>
      </c>
      <c r="E123">
        <v>50</v>
      </c>
    </row>
    <row r="124" spans="1:5" x14ac:dyDescent="0.25">
      <c r="A124" t="str">
        <f t="shared" si="1"/>
        <v>2017Huurwoning verlatendWierden</v>
      </c>
      <c r="B124" t="s">
        <v>30</v>
      </c>
      <c r="C124" t="s">
        <v>54</v>
      </c>
      <c r="D124" t="s">
        <v>118</v>
      </c>
      <c r="E124">
        <v>80</v>
      </c>
    </row>
    <row r="125" spans="1:5" x14ac:dyDescent="0.25">
      <c r="A125" t="str">
        <f t="shared" si="1"/>
        <v>2017Huurwoning verlatendHellendoorn</v>
      </c>
      <c r="B125" t="s">
        <v>30</v>
      </c>
      <c r="C125" t="s">
        <v>54</v>
      </c>
      <c r="D125" t="s">
        <v>119</v>
      </c>
      <c r="E125">
        <v>25</v>
      </c>
    </row>
    <row r="126" spans="1:5" x14ac:dyDescent="0.25">
      <c r="A126" t="str">
        <f t="shared" si="1"/>
        <v>2017Huurwoning verlatendHof van Twente</v>
      </c>
      <c r="B126" t="s">
        <v>30</v>
      </c>
      <c r="C126" t="s">
        <v>54</v>
      </c>
      <c r="D126" t="s">
        <v>120</v>
      </c>
      <c r="E126">
        <v>25</v>
      </c>
    </row>
    <row r="127" spans="1:5" x14ac:dyDescent="0.25">
      <c r="A127" t="str">
        <f t="shared" si="1"/>
        <v>2017Huurwoning verlatendTwenterand</v>
      </c>
      <c r="B127" t="s">
        <v>30</v>
      </c>
      <c r="C127" t="s">
        <v>54</v>
      </c>
      <c r="D127" t="s">
        <v>121</v>
      </c>
      <c r="E127">
        <v>85</v>
      </c>
    </row>
    <row r="128" spans="1:5" x14ac:dyDescent="0.25">
      <c r="A128" t="str">
        <f t="shared" si="1"/>
        <v>2017Huurwoning verlatendBorne</v>
      </c>
      <c r="B128" t="s">
        <v>30</v>
      </c>
      <c r="C128" t="s">
        <v>54</v>
      </c>
      <c r="D128" t="s">
        <v>122</v>
      </c>
      <c r="E128">
        <v>45</v>
      </c>
    </row>
    <row r="129" spans="1:5" x14ac:dyDescent="0.25">
      <c r="A129" t="str">
        <f t="shared" si="1"/>
        <v>2017Huurwoning verlatendHengelo</v>
      </c>
      <c r="B129" t="s">
        <v>30</v>
      </c>
      <c r="C129" t="s">
        <v>54</v>
      </c>
      <c r="D129" t="s">
        <v>123</v>
      </c>
      <c r="E129">
        <v>90</v>
      </c>
    </row>
    <row r="130" spans="1:5" x14ac:dyDescent="0.25">
      <c r="A130" t="str">
        <f t="shared" si="1"/>
        <v>2017Huurwoning verlatendEnschede</v>
      </c>
      <c r="B130" t="s">
        <v>30</v>
      </c>
      <c r="C130" t="s">
        <v>54</v>
      </c>
      <c r="D130" t="s">
        <v>124</v>
      </c>
      <c r="E130">
        <v>140</v>
      </c>
    </row>
    <row r="131" spans="1:5" x14ac:dyDescent="0.25">
      <c r="A131" t="str">
        <f t="shared" ref="A131:A194" si="2">(B131&amp;C131&amp;D131)</f>
        <v>2017Huurwoning verlatendGroningen</v>
      </c>
      <c r="B131" t="s">
        <v>30</v>
      </c>
      <c r="C131" t="s">
        <v>54</v>
      </c>
      <c r="D131" t="s">
        <v>125</v>
      </c>
      <c r="E131">
        <v>35</v>
      </c>
    </row>
    <row r="132" spans="1:5" x14ac:dyDescent="0.25">
      <c r="A132" t="str">
        <f t="shared" si="2"/>
        <v>2017Huurwoning verlatendDeventer</v>
      </c>
      <c r="B132" t="s">
        <v>30</v>
      </c>
      <c r="C132" t="s">
        <v>54</v>
      </c>
      <c r="D132" t="s">
        <v>126</v>
      </c>
      <c r="E132">
        <v>20</v>
      </c>
    </row>
    <row r="133" spans="1:5" x14ac:dyDescent="0.25">
      <c r="A133" t="str">
        <f t="shared" si="2"/>
        <v>2017Huurwoning verlatendRijssen-Holten</v>
      </c>
      <c r="B133" t="s">
        <v>30</v>
      </c>
      <c r="C133" t="s">
        <v>54</v>
      </c>
      <c r="D133" t="s">
        <v>127</v>
      </c>
      <c r="E133">
        <v>20</v>
      </c>
    </row>
    <row r="134" spans="1:5" x14ac:dyDescent="0.25">
      <c r="A134" t="str">
        <f t="shared" si="2"/>
        <v>2017Huurwoning verlatendAmsterdam</v>
      </c>
      <c r="B134" t="s">
        <v>30</v>
      </c>
      <c r="C134" t="s">
        <v>54</v>
      </c>
      <c r="D134" t="s">
        <v>128</v>
      </c>
      <c r="E134">
        <v>20</v>
      </c>
    </row>
    <row r="135" spans="1:5" x14ac:dyDescent="0.25">
      <c r="A135" t="str">
        <f t="shared" si="2"/>
        <v>2017Huurwoning verlatendHardenberg</v>
      </c>
      <c r="B135" t="s">
        <v>30</v>
      </c>
      <c r="C135" t="s">
        <v>54</v>
      </c>
      <c r="D135" t="s">
        <v>129</v>
      </c>
      <c r="E135">
        <v>30</v>
      </c>
    </row>
    <row r="136" spans="1:5" x14ac:dyDescent="0.25">
      <c r="A136" t="str">
        <f t="shared" si="2"/>
        <v>2017Huurwoning verlatendEmigratie en overige gemeenten</v>
      </c>
      <c r="B136" t="s">
        <v>30</v>
      </c>
      <c r="C136" t="s">
        <v>54</v>
      </c>
      <c r="D136" t="s">
        <v>131</v>
      </c>
      <c r="E136">
        <v>610</v>
      </c>
    </row>
    <row r="137" spans="1:5" x14ac:dyDescent="0.25">
      <c r="A137" t="str">
        <f t="shared" si="2"/>
        <v>2017Huurwoning (woningcorporatie) verlatendTotaal</v>
      </c>
      <c r="B137" t="s">
        <v>30</v>
      </c>
      <c r="C137" t="s">
        <v>55</v>
      </c>
      <c r="D137" t="s">
        <v>11</v>
      </c>
      <c r="E137">
        <v>580</v>
      </c>
    </row>
    <row r="138" spans="1:5" x14ac:dyDescent="0.25">
      <c r="A138" t="str">
        <f t="shared" si="2"/>
        <v>2017Huurwoning (woningcorporatie) verlatendTubbergen</v>
      </c>
      <c r="B138" t="s">
        <v>30</v>
      </c>
      <c r="C138" t="s">
        <v>55</v>
      </c>
      <c r="D138" t="s">
        <v>117</v>
      </c>
      <c r="E138">
        <v>25</v>
      </c>
    </row>
    <row r="139" spans="1:5" x14ac:dyDescent="0.25">
      <c r="A139" t="str">
        <f t="shared" si="2"/>
        <v>2017Huurwoning (woningcorporatie) verlatendWierden</v>
      </c>
      <c r="B139" t="s">
        <v>30</v>
      </c>
      <c r="C139" t="s">
        <v>55</v>
      </c>
      <c r="D139" t="s">
        <v>118</v>
      </c>
      <c r="E139">
        <v>35</v>
      </c>
    </row>
    <row r="140" spans="1:5" x14ac:dyDescent="0.25">
      <c r="A140" t="str">
        <f t="shared" si="2"/>
        <v>2017Huurwoning (woningcorporatie) verlatendHellendoorn</v>
      </c>
      <c r="B140" t="s">
        <v>30</v>
      </c>
      <c r="C140" t="s">
        <v>55</v>
      </c>
      <c r="D140" t="s">
        <v>119</v>
      </c>
      <c r="E140">
        <v>10</v>
      </c>
    </row>
    <row r="141" spans="1:5" x14ac:dyDescent="0.25">
      <c r="A141" t="str">
        <f t="shared" si="2"/>
        <v>2017Huurwoning (woningcorporatie) verlatendHof van Twente</v>
      </c>
      <c r="B141" t="s">
        <v>30</v>
      </c>
      <c r="C141" t="s">
        <v>55</v>
      </c>
      <c r="D141" t="s">
        <v>120</v>
      </c>
      <c r="E141">
        <v>5</v>
      </c>
    </row>
    <row r="142" spans="1:5" x14ac:dyDescent="0.25">
      <c r="A142" t="str">
        <f t="shared" si="2"/>
        <v>2017Huurwoning (woningcorporatie) verlatendTwenterand</v>
      </c>
      <c r="B142" t="s">
        <v>30</v>
      </c>
      <c r="C142" t="s">
        <v>55</v>
      </c>
      <c r="D142" t="s">
        <v>121</v>
      </c>
      <c r="E142">
        <v>45</v>
      </c>
    </row>
    <row r="143" spans="1:5" x14ac:dyDescent="0.25">
      <c r="A143" t="str">
        <f t="shared" si="2"/>
        <v>2017Huurwoning (woningcorporatie) verlatendBorne</v>
      </c>
      <c r="B143" t="s">
        <v>30</v>
      </c>
      <c r="C143" t="s">
        <v>55</v>
      </c>
      <c r="D143" t="s">
        <v>122</v>
      </c>
      <c r="E143">
        <v>15</v>
      </c>
    </row>
    <row r="144" spans="1:5" x14ac:dyDescent="0.25">
      <c r="A144" t="str">
        <f t="shared" si="2"/>
        <v>2017Huurwoning (woningcorporatie) verlatendHengelo</v>
      </c>
      <c r="B144" t="s">
        <v>30</v>
      </c>
      <c r="C144" t="s">
        <v>55</v>
      </c>
      <c r="D144" t="s">
        <v>123</v>
      </c>
      <c r="E144">
        <v>45</v>
      </c>
    </row>
    <row r="145" spans="1:5" x14ac:dyDescent="0.25">
      <c r="A145" t="str">
        <f t="shared" si="2"/>
        <v>2017Huurwoning (woningcorporatie) verlatendEnschede</v>
      </c>
      <c r="B145" t="s">
        <v>30</v>
      </c>
      <c r="C145" t="s">
        <v>55</v>
      </c>
      <c r="D145" t="s">
        <v>124</v>
      </c>
      <c r="E145">
        <v>60</v>
      </c>
    </row>
    <row r="146" spans="1:5" x14ac:dyDescent="0.25">
      <c r="A146" t="str">
        <f t="shared" si="2"/>
        <v>2017Huurwoning (woningcorporatie) verlatendGroningen</v>
      </c>
      <c r="B146" t="s">
        <v>30</v>
      </c>
      <c r="C146" t="s">
        <v>55</v>
      </c>
      <c r="D146" t="s">
        <v>125</v>
      </c>
      <c r="E146">
        <v>20</v>
      </c>
    </row>
    <row r="147" spans="1:5" x14ac:dyDescent="0.25">
      <c r="A147" t="str">
        <f t="shared" si="2"/>
        <v>2017Huurwoning (woningcorporatie) verlatendDeventer</v>
      </c>
      <c r="B147" t="s">
        <v>30</v>
      </c>
      <c r="C147" t="s">
        <v>55</v>
      </c>
      <c r="D147" t="s">
        <v>126</v>
      </c>
      <c r="E147">
        <v>5</v>
      </c>
    </row>
    <row r="148" spans="1:5" x14ac:dyDescent="0.25">
      <c r="A148" t="str">
        <f t="shared" si="2"/>
        <v>2017Huurwoning (woningcorporatie) verlatendRijssen-Holten</v>
      </c>
      <c r="B148" t="s">
        <v>30</v>
      </c>
      <c r="C148" t="s">
        <v>55</v>
      </c>
      <c r="D148" t="s">
        <v>127</v>
      </c>
      <c r="E148">
        <v>10</v>
      </c>
    </row>
    <row r="149" spans="1:5" x14ac:dyDescent="0.25">
      <c r="A149" t="str">
        <f t="shared" si="2"/>
        <v>2017Huurwoning (woningcorporatie) verlatendAmsterdam</v>
      </c>
      <c r="B149" t="s">
        <v>30</v>
      </c>
      <c r="C149" t="s">
        <v>55</v>
      </c>
      <c r="D149" t="s">
        <v>128</v>
      </c>
      <c r="E149">
        <v>5</v>
      </c>
    </row>
    <row r="150" spans="1:5" x14ac:dyDescent="0.25">
      <c r="A150" t="str">
        <f t="shared" si="2"/>
        <v>2017Huurwoning (woningcorporatie) verlatendHardenberg</v>
      </c>
      <c r="B150" t="s">
        <v>30</v>
      </c>
      <c r="C150" t="s">
        <v>55</v>
      </c>
      <c r="D150" t="s">
        <v>129</v>
      </c>
      <c r="E150">
        <v>10</v>
      </c>
    </row>
    <row r="151" spans="1:5" x14ac:dyDescent="0.25">
      <c r="A151" t="str">
        <f t="shared" si="2"/>
        <v>2017Huurwoning (woningcorporatie) verlatendEmigratie en overige gemeenten</v>
      </c>
      <c r="B151" t="s">
        <v>30</v>
      </c>
      <c r="C151" t="s">
        <v>55</v>
      </c>
      <c r="D151" t="s">
        <v>131</v>
      </c>
      <c r="E151">
        <v>290</v>
      </c>
    </row>
    <row r="152" spans="1:5" x14ac:dyDescent="0.25">
      <c r="A152" t="str">
        <f t="shared" si="2"/>
        <v>2017Overige huurwoning verlatendTotaal</v>
      </c>
      <c r="B152" t="s">
        <v>30</v>
      </c>
      <c r="C152" t="s">
        <v>56</v>
      </c>
      <c r="D152" t="s">
        <v>11</v>
      </c>
      <c r="E152">
        <v>695</v>
      </c>
    </row>
    <row r="153" spans="1:5" x14ac:dyDescent="0.25">
      <c r="A153" t="str">
        <f t="shared" si="2"/>
        <v>2017Overige huurwoning verlatendTubbergen</v>
      </c>
      <c r="B153" t="s">
        <v>30</v>
      </c>
      <c r="C153" t="s">
        <v>56</v>
      </c>
      <c r="D153" t="s">
        <v>117</v>
      </c>
      <c r="E153">
        <v>25</v>
      </c>
    </row>
    <row r="154" spans="1:5" x14ac:dyDescent="0.25">
      <c r="A154" t="str">
        <f t="shared" si="2"/>
        <v>2017Overige huurwoning verlatendWierden</v>
      </c>
      <c r="B154" t="s">
        <v>30</v>
      </c>
      <c r="C154" t="s">
        <v>56</v>
      </c>
      <c r="D154" t="s">
        <v>118</v>
      </c>
      <c r="E154">
        <v>45</v>
      </c>
    </row>
    <row r="155" spans="1:5" x14ac:dyDescent="0.25">
      <c r="A155" t="str">
        <f t="shared" si="2"/>
        <v>2017Overige huurwoning verlatendHellendoorn</v>
      </c>
      <c r="B155" t="s">
        <v>30</v>
      </c>
      <c r="C155" t="s">
        <v>56</v>
      </c>
      <c r="D155" t="s">
        <v>119</v>
      </c>
      <c r="E155">
        <v>10</v>
      </c>
    </row>
    <row r="156" spans="1:5" x14ac:dyDescent="0.25">
      <c r="A156" t="str">
        <f t="shared" si="2"/>
        <v>2017Overige huurwoning verlatendHof van Twente</v>
      </c>
      <c r="B156" t="s">
        <v>30</v>
      </c>
      <c r="C156" t="s">
        <v>56</v>
      </c>
      <c r="D156" t="s">
        <v>120</v>
      </c>
      <c r="E156">
        <v>15</v>
      </c>
    </row>
    <row r="157" spans="1:5" x14ac:dyDescent="0.25">
      <c r="A157" t="str">
        <f t="shared" si="2"/>
        <v>2017Overige huurwoning verlatendTwenterand</v>
      </c>
      <c r="B157" t="s">
        <v>30</v>
      </c>
      <c r="C157" t="s">
        <v>56</v>
      </c>
      <c r="D157" t="s">
        <v>121</v>
      </c>
      <c r="E157">
        <v>40</v>
      </c>
    </row>
    <row r="158" spans="1:5" x14ac:dyDescent="0.25">
      <c r="A158" t="str">
        <f t="shared" si="2"/>
        <v>2017Overige huurwoning verlatendBorne</v>
      </c>
      <c r="B158" t="s">
        <v>30</v>
      </c>
      <c r="C158" t="s">
        <v>56</v>
      </c>
      <c r="D158" t="s">
        <v>122</v>
      </c>
      <c r="E158">
        <v>25</v>
      </c>
    </row>
    <row r="159" spans="1:5" x14ac:dyDescent="0.25">
      <c r="A159" t="str">
        <f t="shared" si="2"/>
        <v>2017Overige huurwoning verlatendHengelo</v>
      </c>
      <c r="B159" t="s">
        <v>30</v>
      </c>
      <c r="C159" t="s">
        <v>56</v>
      </c>
      <c r="D159" t="s">
        <v>123</v>
      </c>
      <c r="E159">
        <v>45</v>
      </c>
    </row>
    <row r="160" spans="1:5" x14ac:dyDescent="0.25">
      <c r="A160" t="str">
        <f t="shared" si="2"/>
        <v>2017Overige huurwoning verlatendEnschede</v>
      </c>
      <c r="B160" t="s">
        <v>30</v>
      </c>
      <c r="C160" t="s">
        <v>56</v>
      </c>
      <c r="D160" t="s">
        <v>124</v>
      </c>
      <c r="E160">
        <v>85</v>
      </c>
    </row>
    <row r="161" spans="1:5" x14ac:dyDescent="0.25">
      <c r="A161" t="str">
        <f t="shared" si="2"/>
        <v>2017Overige huurwoning verlatendGroningen</v>
      </c>
      <c r="B161" t="s">
        <v>30</v>
      </c>
      <c r="C161" t="s">
        <v>56</v>
      </c>
      <c r="D161" t="s">
        <v>125</v>
      </c>
      <c r="E161">
        <v>15</v>
      </c>
    </row>
    <row r="162" spans="1:5" x14ac:dyDescent="0.25">
      <c r="A162" t="str">
        <f t="shared" si="2"/>
        <v>2017Overige huurwoning verlatendDeventer</v>
      </c>
      <c r="B162" t="s">
        <v>30</v>
      </c>
      <c r="C162" t="s">
        <v>56</v>
      </c>
      <c r="D162" t="s">
        <v>126</v>
      </c>
      <c r="E162">
        <v>15</v>
      </c>
    </row>
    <row r="163" spans="1:5" x14ac:dyDescent="0.25">
      <c r="A163" t="str">
        <f t="shared" si="2"/>
        <v>2017Overige huurwoning verlatendRijssen-Holten</v>
      </c>
      <c r="B163" t="s">
        <v>30</v>
      </c>
      <c r="C163" t="s">
        <v>56</v>
      </c>
      <c r="D163" t="s">
        <v>127</v>
      </c>
      <c r="E163">
        <v>10</v>
      </c>
    </row>
    <row r="164" spans="1:5" x14ac:dyDescent="0.25">
      <c r="A164" t="str">
        <f t="shared" si="2"/>
        <v>2017Overige huurwoning verlatendAmsterdam</v>
      </c>
      <c r="B164" t="s">
        <v>30</v>
      </c>
      <c r="C164" t="s">
        <v>56</v>
      </c>
      <c r="D164" t="s">
        <v>128</v>
      </c>
      <c r="E164">
        <v>15</v>
      </c>
    </row>
    <row r="165" spans="1:5" x14ac:dyDescent="0.25">
      <c r="A165" t="str">
        <f t="shared" si="2"/>
        <v>2017Overige huurwoning verlatendHardenberg</v>
      </c>
      <c r="B165" t="s">
        <v>30</v>
      </c>
      <c r="C165" t="s">
        <v>56</v>
      </c>
      <c r="D165" t="s">
        <v>129</v>
      </c>
      <c r="E165">
        <v>20</v>
      </c>
    </row>
    <row r="166" spans="1:5" x14ac:dyDescent="0.25">
      <c r="A166" t="str">
        <f t="shared" si="2"/>
        <v>2017Overige huurwoning verlatendEmigratie en overige gemeenten</v>
      </c>
      <c r="B166" t="s">
        <v>30</v>
      </c>
      <c r="C166" t="s">
        <v>56</v>
      </c>
      <c r="D166" t="s">
        <v>131</v>
      </c>
      <c r="E166">
        <v>330</v>
      </c>
    </row>
    <row r="167" spans="1:5" x14ac:dyDescent="0.25">
      <c r="A167" t="str">
        <f t="shared" si="2"/>
        <v>2017Eigendom onbekendTotaal</v>
      </c>
      <c r="B167" t="s">
        <v>30</v>
      </c>
      <c r="C167" t="s">
        <v>29</v>
      </c>
      <c r="D167" t="s">
        <v>11</v>
      </c>
      <c r="E167">
        <v>170</v>
      </c>
    </row>
    <row r="168" spans="1:5" x14ac:dyDescent="0.25">
      <c r="A168" t="str">
        <f t="shared" si="2"/>
        <v>2017Eigendom onbekendTubbergen</v>
      </c>
      <c r="B168" t="s">
        <v>30</v>
      </c>
      <c r="C168" t="s">
        <v>29</v>
      </c>
      <c r="D168" t="s">
        <v>117</v>
      </c>
      <c r="E168">
        <v>5</v>
      </c>
    </row>
    <row r="169" spans="1:5" x14ac:dyDescent="0.25">
      <c r="A169" t="str">
        <f t="shared" si="2"/>
        <v>2017Eigendom onbekendWierden</v>
      </c>
      <c r="B169" t="s">
        <v>30</v>
      </c>
      <c r="C169" t="s">
        <v>29</v>
      </c>
      <c r="D169" t="s">
        <v>118</v>
      </c>
      <c r="E169">
        <v>5</v>
      </c>
    </row>
    <row r="170" spans="1:5" x14ac:dyDescent="0.25">
      <c r="A170" t="str">
        <f t="shared" si="2"/>
        <v>2017Eigendom onbekendHellendoorn</v>
      </c>
      <c r="B170" t="s">
        <v>30</v>
      </c>
      <c r="C170" t="s">
        <v>29</v>
      </c>
      <c r="D170" t="s">
        <v>119</v>
      </c>
      <c r="E170">
        <v>5</v>
      </c>
    </row>
    <row r="171" spans="1:5" x14ac:dyDescent="0.25">
      <c r="A171" t="str">
        <f t="shared" si="2"/>
        <v>2017Eigendom onbekendHof van Twente</v>
      </c>
      <c r="B171" t="s">
        <v>30</v>
      </c>
      <c r="C171" t="s">
        <v>29</v>
      </c>
      <c r="D171" t="s">
        <v>120</v>
      </c>
      <c r="E171">
        <v>5</v>
      </c>
    </row>
    <row r="172" spans="1:5" x14ac:dyDescent="0.25">
      <c r="A172" t="str">
        <f t="shared" si="2"/>
        <v>2017Eigendom onbekendTwenterand</v>
      </c>
      <c r="B172" t="s">
        <v>30</v>
      </c>
      <c r="C172" t="s">
        <v>29</v>
      </c>
      <c r="D172" t="s">
        <v>121</v>
      </c>
      <c r="E172">
        <v>0</v>
      </c>
    </row>
    <row r="173" spans="1:5" x14ac:dyDescent="0.25">
      <c r="A173" t="str">
        <f t="shared" si="2"/>
        <v>2017Eigendom onbekendBorne</v>
      </c>
      <c r="B173" t="s">
        <v>30</v>
      </c>
      <c r="C173" t="s">
        <v>29</v>
      </c>
      <c r="D173" t="s">
        <v>122</v>
      </c>
      <c r="E173">
        <v>5</v>
      </c>
    </row>
    <row r="174" spans="1:5" x14ac:dyDescent="0.25">
      <c r="A174" t="str">
        <f t="shared" si="2"/>
        <v>2017Eigendom onbekendHengelo</v>
      </c>
      <c r="B174" t="s">
        <v>30</v>
      </c>
      <c r="C174" t="s">
        <v>29</v>
      </c>
      <c r="D174" t="s">
        <v>123</v>
      </c>
      <c r="E174">
        <v>10</v>
      </c>
    </row>
    <row r="175" spans="1:5" x14ac:dyDescent="0.25">
      <c r="A175" t="str">
        <f t="shared" si="2"/>
        <v>2017Eigendom onbekendEnschede</v>
      </c>
      <c r="B175" t="s">
        <v>30</v>
      </c>
      <c r="C175" t="s">
        <v>29</v>
      </c>
      <c r="D175" t="s">
        <v>124</v>
      </c>
      <c r="E175">
        <v>15</v>
      </c>
    </row>
    <row r="176" spans="1:5" x14ac:dyDescent="0.25">
      <c r="A176" t="str">
        <f t="shared" si="2"/>
        <v>2017Eigendom onbekendGroningen</v>
      </c>
      <c r="B176" t="s">
        <v>30</v>
      </c>
      <c r="C176" t="s">
        <v>29</v>
      </c>
      <c r="D176" t="s">
        <v>125</v>
      </c>
      <c r="E176">
        <v>5</v>
      </c>
    </row>
    <row r="177" spans="1:5" x14ac:dyDescent="0.25">
      <c r="A177" t="str">
        <f t="shared" si="2"/>
        <v>2017Eigendom onbekendDeventer</v>
      </c>
      <c r="B177" t="s">
        <v>30</v>
      </c>
      <c r="C177" t="s">
        <v>29</v>
      </c>
      <c r="D177" t="s">
        <v>126</v>
      </c>
      <c r="E177">
        <v>10</v>
      </c>
    </row>
    <row r="178" spans="1:5" x14ac:dyDescent="0.25">
      <c r="A178" t="str">
        <f t="shared" si="2"/>
        <v>2017Eigendom onbekendRijssen-Holten</v>
      </c>
      <c r="B178" t="s">
        <v>30</v>
      </c>
      <c r="C178" t="s">
        <v>29</v>
      </c>
      <c r="D178" t="s">
        <v>127</v>
      </c>
      <c r="E178">
        <v>0</v>
      </c>
    </row>
    <row r="179" spans="1:5" x14ac:dyDescent="0.25">
      <c r="A179" t="str">
        <f t="shared" si="2"/>
        <v>2017Eigendom onbekendAmsterdam</v>
      </c>
      <c r="B179" t="s">
        <v>30</v>
      </c>
      <c r="C179" t="s">
        <v>29</v>
      </c>
      <c r="D179" t="s">
        <v>128</v>
      </c>
      <c r="E179">
        <v>0</v>
      </c>
    </row>
    <row r="180" spans="1:5" x14ac:dyDescent="0.25">
      <c r="A180" t="str">
        <f t="shared" si="2"/>
        <v>2017Eigendom onbekendHardenberg</v>
      </c>
      <c r="B180" t="s">
        <v>30</v>
      </c>
      <c r="C180" t="s">
        <v>29</v>
      </c>
      <c r="D180" t="s">
        <v>129</v>
      </c>
      <c r="E180">
        <v>0</v>
      </c>
    </row>
    <row r="181" spans="1:5" x14ac:dyDescent="0.25">
      <c r="A181" t="str">
        <f t="shared" si="2"/>
        <v>2017Eigendom onbekendEmigratie en overige gemeenten</v>
      </c>
      <c r="B181" t="s">
        <v>30</v>
      </c>
      <c r="C181" t="s">
        <v>29</v>
      </c>
      <c r="D181" t="s">
        <v>131</v>
      </c>
      <c r="E181">
        <v>105</v>
      </c>
    </row>
    <row r="182" spans="1:5" x14ac:dyDescent="0.25">
      <c r="A182" t="str">
        <f t="shared" si="2"/>
        <v>2018Totaal aantal personenTotaal</v>
      </c>
      <c r="B182" t="s">
        <v>31</v>
      </c>
      <c r="C182" t="s">
        <v>10</v>
      </c>
      <c r="D182" t="s">
        <v>11</v>
      </c>
      <c r="E182">
        <v>2500</v>
      </c>
    </row>
    <row r="183" spans="1:5" x14ac:dyDescent="0.25">
      <c r="A183" t="str">
        <f t="shared" si="2"/>
        <v>2018Totaal aantal personenTubbergen</v>
      </c>
      <c r="B183" t="s">
        <v>31</v>
      </c>
      <c r="C183" t="s">
        <v>10</v>
      </c>
      <c r="D183" t="s">
        <v>117</v>
      </c>
      <c r="E183">
        <v>125</v>
      </c>
    </row>
    <row r="184" spans="1:5" x14ac:dyDescent="0.25">
      <c r="A184" t="str">
        <f t="shared" si="2"/>
        <v>2018Totaal aantal personenWierden</v>
      </c>
      <c r="B184" t="s">
        <v>31</v>
      </c>
      <c r="C184" t="s">
        <v>10</v>
      </c>
      <c r="D184" t="s">
        <v>118</v>
      </c>
      <c r="E184">
        <v>145</v>
      </c>
    </row>
    <row r="185" spans="1:5" x14ac:dyDescent="0.25">
      <c r="A185" t="str">
        <f t="shared" si="2"/>
        <v>2018Totaal aantal personenHellendoorn</v>
      </c>
      <c r="B185" t="s">
        <v>31</v>
      </c>
      <c r="C185" t="s">
        <v>10</v>
      </c>
      <c r="D185" t="s">
        <v>119</v>
      </c>
      <c r="E185">
        <v>75</v>
      </c>
    </row>
    <row r="186" spans="1:5" x14ac:dyDescent="0.25">
      <c r="A186" t="str">
        <f t="shared" si="2"/>
        <v>2018Totaal aantal personenHof van Twente</v>
      </c>
      <c r="B186" t="s">
        <v>31</v>
      </c>
      <c r="C186" t="s">
        <v>10</v>
      </c>
      <c r="D186" t="s">
        <v>120</v>
      </c>
      <c r="E186">
        <v>45</v>
      </c>
    </row>
    <row r="187" spans="1:5" x14ac:dyDescent="0.25">
      <c r="A187" t="str">
        <f t="shared" si="2"/>
        <v>2018Totaal aantal personenTwenterand</v>
      </c>
      <c r="B187" t="s">
        <v>31</v>
      </c>
      <c r="C187" t="s">
        <v>10</v>
      </c>
      <c r="D187" t="s">
        <v>121</v>
      </c>
      <c r="E187">
        <v>135</v>
      </c>
    </row>
    <row r="188" spans="1:5" x14ac:dyDescent="0.25">
      <c r="A188" t="str">
        <f t="shared" si="2"/>
        <v>2018Totaal aantal personenBorne</v>
      </c>
      <c r="B188" t="s">
        <v>31</v>
      </c>
      <c r="C188" t="s">
        <v>10</v>
      </c>
      <c r="D188" t="s">
        <v>122</v>
      </c>
      <c r="E188">
        <v>65</v>
      </c>
    </row>
    <row r="189" spans="1:5" x14ac:dyDescent="0.25">
      <c r="A189" t="str">
        <f t="shared" si="2"/>
        <v>2018Totaal aantal personenHengelo</v>
      </c>
      <c r="B189" t="s">
        <v>31</v>
      </c>
      <c r="C189" t="s">
        <v>10</v>
      </c>
      <c r="D189" t="s">
        <v>123</v>
      </c>
      <c r="E189">
        <v>160</v>
      </c>
    </row>
    <row r="190" spans="1:5" x14ac:dyDescent="0.25">
      <c r="A190" t="str">
        <f t="shared" si="2"/>
        <v>2018Totaal aantal personenEnschede</v>
      </c>
      <c r="B190" t="s">
        <v>31</v>
      </c>
      <c r="C190" t="s">
        <v>10</v>
      </c>
      <c r="D190" t="s">
        <v>124</v>
      </c>
      <c r="E190">
        <v>230</v>
      </c>
    </row>
    <row r="191" spans="1:5" x14ac:dyDescent="0.25">
      <c r="A191" t="str">
        <f t="shared" si="2"/>
        <v>2018Totaal aantal personenGroningen</v>
      </c>
      <c r="B191" t="s">
        <v>31</v>
      </c>
      <c r="C191" t="s">
        <v>10</v>
      </c>
      <c r="D191" t="s">
        <v>125</v>
      </c>
      <c r="E191">
        <v>65</v>
      </c>
    </row>
    <row r="192" spans="1:5" x14ac:dyDescent="0.25">
      <c r="A192" t="str">
        <f t="shared" si="2"/>
        <v>2018Totaal aantal personenDeventer</v>
      </c>
      <c r="B192" t="s">
        <v>31</v>
      </c>
      <c r="C192" t="s">
        <v>10</v>
      </c>
      <c r="D192" t="s">
        <v>126</v>
      </c>
      <c r="E192">
        <v>50</v>
      </c>
    </row>
    <row r="193" spans="1:5" x14ac:dyDescent="0.25">
      <c r="A193" t="str">
        <f t="shared" si="2"/>
        <v>2018Totaal aantal personenRijssen-Holten</v>
      </c>
      <c r="B193" t="s">
        <v>31</v>
      </c>
      <c r="C193" t="s">
        <v>10</v>
      </c>
      <c r="D193" t="s">
        <v>127</v>
      </c>
      <c r="E193">
        <v>30</v>
      </c>
    </row>
    <row r="194" spans="1:5" x14ac:dyDescent="0.25">
      <c r="A194" t="str">
        <f t="shared" si="2"/>
        <v>2018Totaal aantal personenAmsterdam</v>
      </c>
      <c r="B194" t="s">
        <v>31</v>
      </c>
      <c r="C194" t="s">
        <v>10</v>
      </c>
      <c r="D194" t="s">
        <v>128</v>
      </c>
      <c r="E194">
        <v>50</v>
      </c>
    </row>
    <row r="195" spans="1:5" x14ac:dyDescent="0.25">
      <c r="A195" t="str">
        <f t="shared" ref="A195:A258" si="3">(B195&amp;C195&amp;D195)</f>
        <v>2018Totaal aantal personenHardenberg</v>
      </c>
      <c r="B195" t="s">
        <v>31</v>
      </c>
      <c r="C195" t="s">
        <v>10</v>
      </c>
      <c r="D195" t="s">
        <v>129</v>
      </c>
      <c r="E195">
        <v>50</v>
      </c>
    </row>
    <row r="196" spans="1:5" x14ac:dyDescent="0.25">
      <c r="A196" t="str">
        <f t="shared" si="3"/>
        <v>2018Totaal aantal personenEmigratie en overige gemeenten</v>
      </c>
      <c r="B196" t="s">
        <v>31</v>
      </c>
      <c r="C196" t="s">
        <v>10</v>
      </c>
      <c r="D196" t="s">
        <v>131</v>
      </c>
      <c r="E196">
        <f>E182-SUM(E183:E195)</f>
        <v>1275</v>
      </c>
    </row>
    <row r="197" spans="1:5" x14ac:dyDescent="0.25">
      <c r="A197" t="str">
        <f t="shared" si="3"/>
        <v>2018Koopwoning verlatendTotaal</v>
      </c>
      <c r="B197" t="s">
        <v>31</v>
      </c>
      <c r="C197" t="s">
        <v>53</v>
      </c>
      <c r="D197" t="s">
        <v>11</v>
      </c>
      <c r="E197">
        <v>1000</v>
      </c>
    </row>
    <row r="198" spans="1:5" x14ac:dyDescent="0.25">
      <c r="A198" t="str">
        <f t="shared" si="3"/>
        <v>2018Koopwoning verlatendTubbergen</v>
      </c>
      <c r="B198" t="s">
        <v>31</v>
      </c>
      <c r="C198" t="s">
        <v>53</v>
      </c>
      <c r="D198" t="s">
        <v>117</v>
      </c>
      <c r="E198">
        <v>75</v>
      </c>
    </row>
    <row r="199" spans="1:5" x14ac:dyDescent="0.25">
      <c r="A199" t="str">
        <f t="shared" si="3"/>
        <v>2018Koopwoning verlatendWierden</v>
      </c>
      <c r="B199" t="s">
        <v>31</v>
      </c>
      <c r="C199" t="s">
        <v>53</v>
      </c>
      <c r="D199" t="s">
        <v>118</v>
      </c>
      <c r="E199">
        <v>80</v>
      </c>
    </row>
    <row r="200" spans="1:5" x14ac:dyDescent="0.25">
      <c r="A200" t="str">
        <f t="shared" si="3"/>
        <v>2018Koopwoning verlatendHellendoorn</v>
      </c>
      <c r="B200" t="s">
        <v>31</v>
      </c>
      <c r="C200" t="s">
        <v>53</v>
      </c>
      <c r="D200" t="s">
        <v>119</v>
      </c>
      <c r="E200">
        <v>30</v>
      </c>
    </row>
    <row r="201" spans="1:5" x14ac:dyDescent="0.25">
      <c r="A201" t="str">
        <f t="shared" si="3"/>
        <v>2018Koopwoning verlatendHof van Twente</v>
      </c>
      <c r="B201" t="s">
        <v>31</v>
      </c>
      <c r="C201" t="s">
        <v>53</v>
      </c>
      <c r="D201" t="s">
        <v>120</v>
      </c>
      <c r="E201">
        <v>20</v>
      </c>
    </row>
    <row r="202" spans="1:5" x14ac:dyDescent="0.25">
      <c r="A202" t="str">
        <f t="shared" si="3"/>
        <v>2018Koopwoning verlatendTwenterand</v>
      </c>
      <c r="B202" t="s">
        <v>31</v>
      </c>
      <c r="C202" t="s">
        <v>53</v>
      </c>
      <c r="D202" t="s">
        <v>121</v>
      </c>
      <c r="E202">
        <v>70</v>
      </c>
    </row>
    <row r="203" spans="1:5" x14ac:dyDescent="0.25">
      <c r="A203" t="str">
        <f t="shared" si="3"/>
        <v>2018Koopwoning verlatendBorne</v>
      </c>
      <c r="B203" t="s">
        <v>31</v>
      </c>
      <c r="C203" t="s">
        <v>53</v>
      </c>
      <c r="D203" t="s">
        <v>122</v>
      </c>
      <c r="E203">
        <v>25</v>
      </c>
    </row>
    <row r="204" spans="1:5" x14ac:dyDescent="0.25">
      <c r="A204" t="str">
        <f t="shared" si="3"/>
        <v>2018Koopwoning verlatendHengelo</v>
      </c>
      <c r="B204" t="s">
        <v>31</v>
      </c>
      <c r="C204" t="s">
        <v>53</v>
      </c>
      <c r="D204" t="s">
        <v>123</v>
      </c>
      <c r="E204">
        <v>50</v>
      </c>
    </row>
    <row r="205" spans="1:5" x14ac:dyDescent="0.25">
      <c r="A205" t="str">
        <f t="shared" si="3"/>
        <v>2018Koopwoning verlatendEnschede</v>
      </c>
      <c r="B205" t="s">
        <v>31</v>
      </c>
      <c r="C205" t="s">
        <v>53</v>
      </c>
      <c r="D205" t="s">
        <v>124</v>
      </c>
      <c r="E205">
        <v>80</v>
      </c>
    </row>
    <row r="206" spans="1:5" x14ac:dyDescent="0.25">
      <c r="A206" t="str">
        <f t="shared" si="3"/>
        <v>2018Koopwoning verlatendGroningen</v>
      </c>
      <c r="B206" t="s">
        <v>31</v>
      </c>
      <c r="C206" t="s">
        <v>53</v>
      </c>
      <c r="D206" t="s">
        <v>125</v>
      </c>
      <c r="E206">
        <v>30</v>
      </c>
    </row>
    <row r="207" spans="1:5" x14ac:dyDescent="0.25">
      <c r="A207" t="str">
        <f t="shared" si="3"/>
        <v>2018Koopwoning verlatendDeventer</v>
      </c>
      <c r="B207" t="s">
        <v>31</v>
      </c>
      <c r="C207" t="s">
        <v>53</v>
      </c>
      <c r="D207" t="s">
        <v>126</v>
      </c>
      <c r="E207">
        <v>20</v>
      </c>
    </row>
    <row r="208" spans="1:5" x14ac:dyDescent="0.25">
      <c r="A208" t="str">
        <f t="shared" si="3"/>
        <v>2018Koopwoning verlatendRijssen-Holten</v>
      </c>
      <c r="B208" t="s">
        <v>31</v>
      </c>
      <c r="C208" t="s">
        <v>53</v>
      </c>
      <c r="D208" t="s">
        <v>127</v>
      </c>
      <c r="E208">
        <v>10</v>
      </c>
    </row>
    <row r="209" spans="1:5" x14ac:dyDescent="0.25">
      <c r="A209" t="str">
        <f t="shared" si="3"/>
        <v>2018Koopwoning verlatendAmsterdam</v>
      </c>
      <c r="B209" t="s">
        <v>31</v>
      </c>
      <c r="C209" t="s">
        <v>53</v>
      </c>
      <c r="D209" t="s">
        <v>128</v>
      </c>
      <c r="E209">
        <v>20</v>
      </c>
    </row>
    <row r="210" spans="1:5" x14ac:dyDescent="0.25">
      <c r="A210" t="str">
        <f t="shared" si="3"/>
        <v>2018Koopwoning verlatendHardenberg</v>
      </c>
      <c r="B210" t="s">
        <v>31</v>
      </c>
      <c r="C210" t="s">
        <v>53</v>
      </c>
      <c r="D210" t="s">
        <v>129</v>
      </c>
      <c r="E210">
        <v>10</v>
      </c>
    </row>
    <row r="211" spans="1:5" x14ac:dyDescent="0.25">
      <c r="A211" t="str">
        <f t="shared" si="3"/>
        <v>2018Koopwoning verlatendEmigratie en overige gemeenten</v>
      </c>
      <c r="B211" t="s">
        <v>31</v>
      </c>
      <c r="C211" t="s">
        <v>53</v>
      </c>
      <c r="D211" t="s">
        <v>131</v>
      </c>
      <c r="E211">
        <f t="shared" ref="E211" si="4">E197-SUM(E198:E210)</f>
        <v>480</v>
      </c>
    </row>
    <row r="212" spans="1:5" x14ac:dyDescent="0.25">
      <c r="A212" t="str">
        <f t="shared" si="3"/>
        <v>2018Huurwoning verlatendTotaal</v>
      </c>
      <c r="B212" t="s">
        <v>31</v>
      </c>
      <c r="C212" t="s">
        <v>54</v>
      </c>
      <c r="D212" t="s">
        <v>11</v>
      </c>
      <c r="E212">
        <v>1375</v>
      </c>
    </row>
    <row r="213" spans="1:5" x14ac:dyDescent="0.25">
      <c r="A213" t="str">
        <f t="shared" si="3"/>
        <v>2018Huurwoning verlatendTubbergen</v>
      </c>
      <c r="B213" t="s">
        <v>31</v>
      </c>
      <c r="C213" t="s">
        <v>54</v>
      </c>
      <c r="D213" t="s">
        <v>117</v>
      </c>
      <c r="E213">
        <v>55</v>
      </c>
    </row>
    <row r="214" spans="1:5" x14ac:dyDescent="0.25">
      <c r="A214" t="str">
        <f t="shared" si="3"/>
        <v>2018Huurwoning verlatendWierden</v>
      </c>
      <c r="B214" t="s">
        <v>31</v>
      </c>
      <c r="C214" t="s">
        <v>54</v>
      </c>
      <c r="D214" t="s">
        <v>118</v>
      </c>
      <c r="E214">
        <v>60</v>
      </c>
    </row>
    <row r="215" spans="1:5" x14ac:dyDescent="0.25">
      <c r="A215" t="str">
        <f t="shared" si="3"/>
        <v>2018Huurwoning verlatendHellendoorn</v>
      </c>
      <c r="B215" t="s">
        <v>31</v>
      </c>
      <c r="C215" t="s">
        <v>54</v>
      </c>
      <c r="D215" t="s">
        <v>119</v>
      </c>
      <c r="E215">
        <v>40</v>
      </c>
    </row>
    <row r="216" spans="1:5" x14ac:dyDescent="0.25">
      <c r="A216" t="str">
        <f t="shared" si="3"/>
        <v>2018Huurwoning verlatendHof van Twente</v>
      </c>
      <c r="B216" t="s">
        <v>31</v>
      </c>
      <c r="C216" t="s">
        <v>54</v>
      </c>
      <c r="D216" t="s">
        <v>120</v>
      </c>
      <c r="E216">
        <v>25</v>
      </c>
    </row>
    <row r="217" spans="1:5" x14ac:dyDescent="0.25">
      <c r="A217" t="str">
        <f t="shared" si="3"/>
        <v>2018Huurwoning verlatendTwenterand</v>
      </c>
      <c r="B217" t="s">
        <v>31</v>
      </c>
      <c r="C217" t="s">
        <v>54</v>
      </c>
      <c r="D217" t="s">
        <v>121</v>
      </c>
      <c r="E217">
        <v>65</v>
      </c>
    </row>
    <row r="218" spans="1:5" x14ac:dyDescent="0.25">
      <c r="A218" t="str">
        <f t="shared" si="3"/>
        <v>2018Huurwoning verlatendBorne</v>
      </c>
      <c r="B218" t="s">
        <v>31</v>
      </c>
      <c r="C218" t="s">
        <v>54</v>
      </c>
      <c r="D218" t="s">
        <v>122</v>
      </c>
      <c r="E218">
        <v>40</v>
      </c>
    </row>
    <row r="219" spans="1:5" x14ac:dyDescent="0.25">
      <c r="A219" t="str">
        <f t="shared" si="3"/>
        <v>2018Huurwoning verlatendHengelo</v>
      </c>
      <c r="B219" t="s">
        <v>31</v>
      </c>
      <c r="C219" t="s">
        <v>54</v>
      </c>
      <c r="D219" t="s">
        <v>123</v>
      </c>
      <c r="E219">
        <v>100</v>
      </c>
    </row>
    <row r="220" spans="1:5" x14ac:dyDescent="0.25">
      <c r="A220" t="str">
        <f t="shared" si="3"/>
        <v>2018Huurwoning verlatendEnschede</v>
      </c>
      <c r="B220" t="s">
        <v>31</v>
      </c>
      <c r="C220" t="s">
        <v>54</v>
      </c>
      <c r="D220" t="s">
        <v>124</v>
      </c>
      <c r="E220">
        <v>125</v>
      </c>
    </row>
    <row r="221" spans="1:5" x14ac:dyDescent="0.25">
      <c r="A221" t="str">
        <f t="shared" si="3"/>
        <v>2018Huurwoning verlatendGroningen</v>
      </c>
      <c r="B221" t="s">
        <v>31</v>
      </c>
      <c r="C221" t="s">
        <v>54</v>
      </c>
      <c r="D221" t="s">
        <v>125</v>
      </c>
      <c r="E221">
        <v>30</v>
      </c>
    </row>
    <row r="222" spans="1:5" x14ac:dyDescent="0.25">
      <c r="A222" t="str">
        <f t="shared" si="3"/>
        <v>2018Huurwoning verlatendDeventer</v>
      </c>
      <c r="B222" t="s">
        <v>31</v>
      </c>
      <c r="C222" t="s">
        <v>54</v>
      </c>
      <c r="D222" t="s">
        <v>126</v>
      </c>
      <c r="E222">
        <v>25</v>
      </c>
    </row>
    <row r="223" spans="1:5" x14ac:dyDescent="0.25">
      <c r="A223" t="str">
        <f t="shared" si="3"/>
        <v>2018Huurwoning verlatendRijssen-Holten</v>
      </c>
      <c r="B223" t="s">
        <v>31</v>
      </c>
      <c r="C223" t="s">
        <v>54</v>
      </c>
      <c r="D223" t="s">
        <v>127</v>
      </c>
      <c r="E223">
        <v>20</v>
      </c>
    </row>
    <row r="224" spans="1:5" x14ac:dyDescent="0.25">
      <c r="A224" t="str">
        <f t="shared" si="3"/>
        <v>2018Huurwoning verlatendAmsterdam</v>
      </c>
      <c r="B224" t="s">
        <v>31</v>
      </c>
      <c r="C224" t="s">
        <v>54</v>
      </c>
      <c r="D224" t="s">
        <v>128</v>
      </c>
      <c r="E224">
        <v>25</v>
      </c>
    </row>
    <row r="225" spans="1:5" x14ac:dyDescent="0.25">
      <c r="A225" t="str">
        <f t="shared" si="3"/>
        <v>2018Huurwoning verlatendHardenberg</v>
      </c>
      <c r="B225" t="s">
        <v>31</v>
      </c>
      <c r="C225" t="s">
        <v>54</v>
      </c>
      <c r="D225" t="s">
        <v>129</v>
      </c>
      <c r="E225">
        <v>40</v>
      </c>
    </row>
    <row r="226" spans="1:5" x14ac:dyDescent="0.25">
      <c r="A226" t="str">
        <f t="shared" si="3"/>
        <v>2018Huurwoning verlatendEmigratie en overige gemeenten</v>
      </c>
      <c r="B226" t="s">
        <v>31</v>
      </c>
      <c r="C226" t="s">
        <v>54</v>
      </c>
      <c r="D226" t="s">
        <v>131</v>
      </c>
      <c r="E226">
        <f>E212-SUM(E213:E225)</f>
        <v>725</v>
      </c>
    </row>
    <row r="227" spans="1:5" x14ac:dyDescent="0.25">
      <c r="A227" t="str">
        <f t="shared" si="3"/>
        <v>2018Huurwoning (woningcorporatie) verlatendTotaal</v>
      </c>
      <c r="B227" t="s">
        <v>31</v>
      </c>
      <c r="C227" t="s">
        <v>55</v>
      </c>
      <c r="D227" t="s">
        <v>11</v>
      </c>
      <c r="E227">
        <v>680</v>
      </c>
    </row>
    <row r="228" spans="1:5" x14ac:dyDescent="0.25">
      <c r="A228" t="str">
        <f t="shared" si="3"/>
        <v>2018Huurwoning (woningcorporatie) verlatendTubbergen</v>
      </c>
      <c r="B228" t="s">
        <v>31</v>
      </c>
      <c r="C228" t="s">
        <v>55</v>
      </c>
      <c r="D228" t="s">
        <v>117</v>
      </c>
      <c r="E228">
        <v>5</v>
      </c>
    </row>
    <row r="229" spans="1:5" x14ac:dyDescent="0.25">
      <c r="A229" t="str">
        <f t="shared" si="3"/>
        <v>2018Huurwoning (woningcorporatie) verlatendWierden</v>
      </c>
      <c r="B229" t="s">
        <v>31</v>
      </c>
      <c r="C229" t="s">
        <v>55</v>
      </c>
      <c r="D229" t="s">
        <v>118</v>
      </c>
      <c r="E229">
        <v>30</v>
      </c>
    </row>
    <row r="230" spans="1:5" x14ac:dyDescent="0.25">
      <c r="A230" t="str">
        <f t="shared" si="3"/>
        <v>2018Huurwoning (woningcorporatie) verlatendHellendoorn</v>
      </c>
      <c r="B230" t="s">
        <v>31</v>
      </c>
      <c r="C230" t="s">
        <v>55</v>
      </c>
      <c r="D230" t="s">
        <v>119</v>
      </c>
      <c r="E230">
        <v>25</v>
      </c>
    </row>
    <row r="231" spans="1:5" x14ac:dyDescent="0.25">
      <c r="A231" t="str">
        <f t="shared" si="3"/>
        <v>2018Huurwoning (woningcorporatie) verlatendHof van Twente</v>
      </c>
      <c r="B231" t="s">
        <v>31</v>
      </c>
      <c r="C231" t="s">
        <v>55</v>
      </c>
      <c r="D231" t="s">
        <v>120</v>
      </c>
      <c r="E231">
        <v>15</v>
      </c>
    </row>
    <row r="232" spans="1:5" x14ac:dyDescent="0.25">
      <c r="A232" t="str">
        <f t="shared" si="3"/>
        <v>2018Huurwoning (woningcorporatie) verlatendTwenterand</v>
      </c>
      <c r="B232" t="s">
        <v>31</v>
      </c>
      <c r="C232" t="s">
        <v>55</v>
      </c>
      <c r="D232" t="s">
        <v>121</v>
      </c>
      <c r="E232">
        <v>30</v>
      </c>
    </row>
    <row r="233" spans="1:5" x14ac:dyDescent="0.25">
      <c r="A233" t="str">
        <f t="shared" si="3"/>
        <v>2018Huurwoning (woningcorporatie) verlatendBorne</v>
      </c>
      <c r="B233" t="s">
        <v>31</v>
      </c>
      <c r="C233" t="s">
        <v>55</v>
      </c>
      <c r="D233" t="s">
        <v>122</v>
      </c>
      <c r="E233">
        <v>15</v>
      </c>
    </row>
    <row r="234" spans="1:5" x14ac:dyDescent="0.25">
      <c r="A234" t="str">
        <f t="shared" si="3"/>
        <v>2018Huurwoning (woningcorporatie) verlatendHengelo</v>
      </c>
      <c r="B234" t="s">
        <v>31</v>
      </c>
      <c r="C234" t="s">
        <v>55</v>
      </c>
      <c r="D234" t="s">
        <v>123</v>
      </c>
      <c r="E234">
        <v>45</v>
      </c>
    </row>
    <row r="235" spans="1:5" x14ac:dyDescent="0.25">
      <c r="A235" t="str">
        <f t="shared" si="3"/>
        <v>2018Huurwoning (woningcorporatie) verlatendEnschede</v>
      </c>
      <c r="B235" t="s">
        <v>31</v>
      </c>
      <c r="C235" t="s">
        <v>55</v>
      </c>
      <c r="D235" t="s">
        <v>124</v>
      </c>
      <c r="E235">
        <v>70</v>
      </c>
    </row>
    <row r="236" spans="1:5" x14ac:dyDescent="0.25">
      <c r="A236" t="str">
        <f t="shared" si="3"/>
        <v>2018Huurwoning (woningcorporatie) verlatendGroningen</v>
      </c>
      <c r="B236" t="s">
        <v>31</v>
      </c>
      <c r="C236" t="s">
        <v>55</v>
      </c>
      <c r="D236" t="s">
        <v>125</v>
      </c>
      <c r="E236">
        <v>25</v>
      </c>
    </row>
    <row r="237" spans="1:5" x14ac:dyDescent="0.25">
      <c r="A237" t="str">
        <f t="shared" si="3"/>
        <v>2018Huurwoning (woningcorporatie) verlatendDeventer</v>
      </c>
      <c r="B237" t="s">
        <v>31</v>
      </c>
      <c r="C237" t="s">
        <v>55</v>
      </c>
      <c r="D237" t="s">
        <v>126</v>
      </c>
      <c r="E237">
        <v>15</v>
      </c>
    </row>
    <row r="238" spans="1:5" x14ac:dyDescent="0.25">
      <c r="A238" t="str">
        <f t="shared" si="3"/>
        <v>2018Huurwoning (woningcorporatie) verlatendRijssen-Holten</v>
      </c>
      <c r="B238" t="s">
        <v>31</v>
      </c>
      <c r="C238" t="s">
        <v>55</v>
      </c>
      <c r="D238" t="s">
        <v>127</v>
      </c>
      <c r="E238">
        <v>10</v>
      </c>
    </row>
    <row r="239" spans="1:5" x14ac:dyDescent="0.25">
      <c r="A239" t="str">
        <f t="shared" si="3"/>
        <v>2018Huurwoning (woningcorporatie) verlatendAmsterdam</v>
      </c>
      <c r="B239" t="s">
        <v>31</v>
      </c>
      <c r="C239" t="s">
        <v>55</v>
      </c>
      <c r="D239" t="s">
        <v>128</v>
      </c>
      <c r="E239">
        <v>20</v>
      </c>
    </row>
    <row r="240" spans="1:5" x14ac:dyDescent="0.25">
      <c r="A240" t="str">
        <f t="shared" si="3"/>
        <v>2018Huurwoning (woningcorporatie) verlatendHardenberg</v>
      </c>
      <c r="B240" t="s">
        <v>31</v>
      </c>
      <c r="C240" t="s">
        <v>55</v>
      </c>
      <c r="D240" t="s">
        <v>129</v>
      </c>
      <c r="E240">
        <v>10</v>
      </c>
    </row>
    <row r="241" spans="1:5" x14ac:dyDescent="0.25">
      <c r="A241" t="str">
        <f t="shared" si="3"/>
        <v>2018Huurwoning (woningcorporatie) verlatendEmigratie en overige gemeenten</v>
      </c>
      <c r="B241" t="s">
        <v>31</v>
      </c>
      <c r="C241" t="s">
        <v>55</v>
      </c>
      <c r="D241" t="s">
        <v>131</v>
      </c>
      <c r="E241">
        <f>E227-SUM(E228:E240)</f>
        <v>365</v>
      </c>
    </row>
    <row r="242" spans="1:5" x14ac:dyDescent="0.25">
      <c r="A242" t="str">
        <f t="shared" si="3"/>
        <v>2018Overige huurwoning verlatendTotaal</v>
      </c>
      <c r="B242" t="s">
        <v>31</v>
      </c>
      <c r="C242" t="s">
        <v>56</v>
      </c>
      <c r="D242" t="s">
        <v>11</v>
      </c>
      <c r="E242">
        <v>695</v>
      </c>
    </row>
    <row r="243" spans="1:5" x14ac:dyDescent="0.25">
      <c r="A243" t="str">
        <f t="shared" si="3"/>
        <v>2018Overige huurwoning verlatendTubbergen</v>
      </c>
      <c r="B243" t="s">
        <v>31</v>
      </c>
      <c r="C243" t="s">
        <v>56</v>
      </c>
      <c r="D243" t="s">
        <v>117</v>
      </c>
      <c r="E243">
        <v>50</v>
      </c>
    </row>
    <row r="244" spans="1:5" x14ac:dyDescent="0.25">
      <c r="A244" t="str">
        <f t="shared" si="3"/>
        <v>2018Overige huurwoning verlatendWierden</v>
      </c>
      <c r="B244" t="s">
        <v>31</v>
      </c>
      <c r="C244" t="s">
        <v>56</v>
      </c>
      <c r="D244" t="s">
        <v>118</v>
      </c>
      <c r="E244">
        <v>30</v>
      </c>
    </row>
    <row r="245" spans="1:5" x14ac:dyDescent="0.25">
      <c r="A245" t="str">
        <f t="shared" si="3"/>
        <v>2018Overige huurwoning verlatendHellendoorn</v>
      </c>
      <c r="B245" t="s">
        <v>31</v>
      </c>
      <c r="C245" t="s">
        <v>56</v>
      </c>
      <c r="D245" t="s">
        <v>119</v>
      </c>
      <c r="E245">
        <v>15</v>
      </c>
    </row>
    <row r="246" spans="1:5" x14ac:dyDescent="0.25">
      <c r="A246" t="str">
        <f t="shared" si="3"/>
        <v>2018Overige huurwoning verlatendHof van Twente</v>
      </c>
      <c r="B246" t="s">
        <v>31</v>
      </c>
      <c r="C246" t="s">
        <v>56</v>
      </c>
      <c r="D246" t="s">
        <v>120</v>
      </c>
      <c r="E246">
        <v>10</v>
      </c>
    </row>
    <row r="247" spans="1:5" x14ac:dyDescent="0.25">
      <c r="A247" t="str">
        <f t="shared" si="3"/>
        <v>2018Overige huurwoning verlatendTwenterand</v>
      </c>
      <c r="B247" t="s">
        <v>31</v>
      </c>
      <c r="C247" t="s">
        <v>56</v>
      </c>
      <c r="D247" t="s">
        <v>121</v>
      </c>
      <c r="E247">
        <v>30</v>
      </c>
    </row>
    <row r="248" spans="1:5" x14ac:dyDescent="0.25">
      <c r="A248" t="str">
        <f t="shared" si="3"/>
        <v>2018Overige huurwoning verlatendBorne</v>
      </c>
      <c r="B248" t="s">
        <v>31</v>
      </c>
      <c r="C248" t="s">
        <v>56</v>
      </c>
      <c r="D248" t="s">
        <v>122</v>
      </c>
      <c r="E248">
        <v>25</v>
      </c>
    </row>
    <row r="249" spans="1:5" x14ac:dyDescent="0.25">
      <c r="A249" t="str">
        <f t="shared" si="3"/>
        <v>2018Overige huurwoning verlatendHengelo</v>
      </c>
      <c r="B249" t="s">
        <v>31</v>
      </c>
      <c r="C249" t="s">
        <v>56</v>
      </c>
      <c r="D249" t="s">
        <v>123</v>
      </c>
      <c r="E249">
        <v>55</v>
      </c>
    </row>
    <row r="250" spans="1:5" x14ac:dyDescent="0.25">
      <c r="A250" t="str">
        <f t="shared" si="3"/>
        <v>2018Overige huurwoning verlatendEnschede</v>
      </c>
      <c r="B250" t="s">
        <v>31</v>
      </c>
      <c r="C250" t="s">
        <v>56</v>
      </c>
      <c r="D250" t="s">
        <v>124</v>
      </c>
      <c r="E250">
        <v>55</v>
      </c>
    </row>
    <row r="251" spans="1:5" x14ac:dyDescent="0.25">
      <c r="A251" t="str">
        <f t="shared" si="3"/>
        <v>2018Overige huurwoning verlatendGroningen</v>
      </c>
      <c r="B251" t="s">
        <v>31</v>
      </c>
      <c r="C251" t="s">
        <v>56</v>
      </c>
      <c r="D251" t="s">
        <v>125</v>
      </c>
      <c r="E251">
        <v>5</v>
      </c>
    </row>
    <row r="252" spans="1:5" x14ac:dyDescent="0.25">
      <c r="A252" t="str">
        <f t="shared" si="3"/>
        <v>2018Overige huurwoning verlatendDeventer</v>
      </c>
      <c r="B252" t="s">
        <v>31</v>
      </c>
      <c r="C252" t="s">
        <v>56</v>
      </c>
      <c r="D252" t="s">
        <v>126</v>
      </c>
      <c r="E252">
        <v>10</v>
      </c>
    </row>
    <row r="253" spans="1:5" x14ac:dyDescent="0.25">
      <c r="A253" t="str">
        <f t="shared" si="3"/>
        <v>2018Overige huurwoning verlatendRijssen-Holten</v>
      </c>
      <c r="B253" t="s">
        <v>31</v>
      </c>
      <c r="C253" t="s">
        <v>56</v>
      </c>
      <c r="D253" t="s">
        <v>127</v>
      </c>
      <c r="E253">
        <v>10</v>
      </c>
    </row>
    <row r="254" spans="1:5" x14ac:dyDescent="0.25">
      <c r="A254" t="str">
        <f t="shared" si="3"/>
        <v>2018Overige huurwoning verlatendAmsterdam</v>
      </c>
      <c r="B254" t="s">
        <v>31</v>
      </c>
      <c r="C254" t="s">
        <v>56</v>
      </c>
      <c r="D254" t="s">
        <v>128</v>
      </c>
      <c r="E254">
        <v>5</v>
      </c>
    </row>
    <row r="255" spans="1:5" x14ac:dyDescent="0.25">
      <c r="A255" t="str">
        <f t="shared" si="3"/>
        <v>2018Overige huurwoning verlatendHardenberg</v>
      </c>
      <c r="B255" t="s">
        <v>31</v>
      </c>
      <c r="C255" t="s">
        <v>56</v>
      </c>
      <c r="D255" t="s">
        <v>129</v>
      </c>
      <c r="E255">
        <v>25</v>
      </c>
    </row>
    <row r="256" spans="1:5" x14ac:dyDescent="0.25">
      <c r="A256" t="str">
        <f t="shared" si="3"/>
        <v>2018Overige huurwoning verlatendEmigratie en overige gemeenten</v>
      </c>
      <c r="B256" t="s">
        <v>31</v>
      </c>
      <c r="C256" t="s">
        <v>56</v>
      </c>
      <c r="D256" t="s">
        <v>131</v>
      </c>
      <c r="E256">
        <f>E242-SUM(E243:E255)</f>
        <v>370</v>
      </c>
    </row>
    <row r="257" spans="1:5" x14ac:dyDescent="0.25">
      <c r="A257" t="str">
        <f t="shared" si="3"/>
        <v>2018Eigendom onbekendTotaal</v>
      </c>
      <c r="B257" t="s">
        <v>31</v>
      </c>
      <c r="C257" t="s">
        <v>29</v>
      </c>
      <c r="D257" t="s">
        <v>11</v>
      </c>
      <c r="E257">
        <v>120</v>
      </c>
    </row>
    <row r="258" spans="1:5" x14ac:dyDescent="0.25">
      <c r="A258" t="str">
        <f t="shared" si="3"/>
        <v>2018Eigendom onbekendTubbergen</v>
      </c>
      <c r="B258" t="s">
        <v>31</v>
      </c>
      <c r="C258" t="s">
        <v>29</v>
      </c>
      <c r="D258" t="s">
        <v>117</v>
      </c>
      <c r="E258">
        <v>0</v>
      </c>
    </row>
    <row r="259" spans="1:5" x14ac:dyDescent="0.25">
      <c r="A259" t="str">
        <f t="shared" ref="A259:A271" si="5">(B259&amp;C259&amp;D259)</f>
        <v>2018Eigendom onbekendWierden</v>
      </c>
      <c r="B259" t="s">
        <v>31</v>
      </c>
      <c r="C259" t="s">
        <v>29</v>
      </c>
      <c r="D259" t="s">
        <v>118</v>
      </c>
      <c r="E259">
        <v>5</v>
      </c>
    </row>
    <row r="260" spans="1:5" x14ac:dyDescent="0.25">
      <c r="A260" t="str">
        <f t="shared" si="5"/>
        <v>2018Eigendom onbekendHellendoorn</v>
      </c>
      <c r="B260" t="s">
        <v>31</v>
      </c>
      <c r="C260" t="s">
        <v>29</v>
      </c>
      <c r="D260" t="s">
        <v>119</v>
      </c>
      <c r="E260">
        <v>5</v>
      </c>
    </row>
    <row r="261" spans="1:5" x14ac:dyDescent="0.25">
      <c r="A261" t="str">
        <f t="shared" si="5"/>
        <v>2018Eigendom onbekendHof van Twente</v>
      </c>
      <c r="B261" t="s">
        <v>31</v>
      </c>
      <c r="C261" t="s">
        <v>29</v>
      </c>
      <c r="D261" t="s">
        <v>120</v>
      </c>
      <c r="E261">
        <v>0</v>
      </c>
    </row>
    <row r="262" spans="1:5" x14ac:dyDescent="0.25">
      <c r="A262" t="str">
        <f t="shared" si="5"/>
        <v>2018Eigendom onbekendTwenterand</v>
      </c>
      <c r="B262" t="s">
        <v>31</v>
      </c>
      <c r="C262" t="s">
        <v>29</v>
      </c>
      <c r="D262" t="s">
        <v>121</v>
      </c>
      <c r="E262">
        <v>0</v>
      </c>
    </row>
    <row r="263" spans="1:5" x14ac:dyDescent="0.25">
      <c r="A263" t="str">
        <f t="shared" si="5"/>
        <v>2018Eigendom onbekendBorne</v>
      </c>
      <c r="B263" t="s">
        <v>31</v>
      </c>
      <c r="C263" t="s">
        <v>29</v>
      </c>
      <c r="D263" t="s">
        <v>122</v>
      </c>
      <c r="E263">
        <v>0</v>
      </c>
    </row>
    <row r="264" spans="1:5" x14ac:dyDescent="0.25">
      <c r="A264" t="str">
        <f t="shared" si="5"/>
        <v>2018Eigendom onbekendHengelo</v>
      </c>
      <c r="B264" t="s">
        <v>31</v>
      </c>
      <c r="C264" t="s">
        <v>29</v>
      </c>
      <c r="D264" t="s">
        <v>123</v>
      </c>
      <c r="E264">
        <v>5</v>
      </c>
    </row>
    <row r="265" spans="1:5" x14ac:dyDescent="0.25">
      <c r="A265" t="str">
        <f t="shared" si="5"/>
        <v>2018Eigendom onbekendEnschede</v>
      </c>
      <c r="B265" t="s">
        <v>31</v>
      </c>
      <c r="C265" t="s">
        <v>29</v>
      </c>
      <c r="D265" t="s">
        <v>124</v>
      </c>
      <c r="E265">
        <v>25</v>
      </c>
    </row>
    <row r="266" spans="1:5" x14ac:dyDescent="0.25">
      <c r="A266" t="str">
        <f t="shared" si="5"/>
        <v>2018Eigendom onbekendGroningen</v>
      </c>
      <c r="B266" t="s">
        <v>31</v>
      </c>
      <c r="C266" t="s">
        <v>29</v>
      </c>
      <c r="D266" t="s">
        <v>125</v>
      </c>
      <c r="E266">
        <v>0</v>
      </c>
    </row>
    <row r="267" spans="1:5" x14ac:dyDescent="0.25">
      <c r="A267" t="str">
        <f t="shared" si="5"/>
        <v>2018Eigendom onbekendDeventer</v>
      </c>
      <c r="B267" t="s">
        <v>31</v>
      </c>
      <c r="C267" t="s">
        <v>29</v>
      </c>
      <c r="D267" t="s">
        <v>126</v>
      </c>
      <c r="E267">
        <v>10</v>
      </c>
    </row>
    <row r="268" spans="1:5" x14ac:dyDescent="0.25">
      <c r="A268" t="str">
        <f t="shared" si="5"/>
        <v>2018Eigendom onbekendRijssen-Holten</v>
      </c>
      <c r="B268" t="s">
        <v>31</v>
      </c>
      <c r="C268" t="s">
        <v>29</v>
      </c>
      <c r="D268" t="s">
        <v>127</v>
      </c>
      <c r="E268">
        <v>0</v>
      </c>
    </row>
    <row r="269" spans="1:5" x14ac:dyDescent="0.25">
      <c r="A269" t="str">
        <f t="shared" si="5"/>
        <v>2018Eigendom onbekendAmsterdam</v>
      </c>
      <c r="B269" t="s">
        <v>31</v>
      </c>
      <c r="C269" t="s">
        <v>29</v>
      </c>
      <c r="D269" t="s">
        <v>128</v>
      </c>
      <c r="E269">
        <v>5</v>
      </c>
    </row>
    <row r="270" spans="1:5" x14ac:dyDescent="0.25">
      <c r="A270" t="str">
        <f t="shared" si="5"/>
        <v>2018Eigendom onbekendHardenberg</v>
      </c>
      <c r="B270" t="s">
        <v>31</v>
      </c>
      <c r="C270" t="s">
        <v>29</v>
      </c>
      <c r="D270" t="s">
        <v>129</v>
      </c>
      <c r="E270">
        <v>0</v>
      </c>
    </row>
    <row r="271" spans="1:5" x14ac:dyDescent="0.25">
      <c r="A271" t="str">
        <f t="shared" si="5"/>
        <v>2018Eigendom onbekendEmigratie en overige gemeenten</v>
      </c>
      <c r="B271" t="s">
        <v>31</v>
      </c>
      <c r="C271" t="s">
        <v>29</v>
      </c>
      <c r="D271" t="s">
        <v>131</v>
      </c>
      <c r="E271">
        <f>E257-SUM(E258:E270)</f>
        <v>65</v>
      </c>
    </row>
  </sheetData>
  <autoFilter ref="A1:E27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5"/>
  <sheetViews>
    <sheetView workbookViewId="0">
      <selection activeCell="E6" sqref="E6"/>
    </sheetView>
  </sheetViews>
  <sheetFormatPr defaultRowHeight="15" x14ac:dyDescent="0.25"/>
  <cols>
    <col min="1" max="1" width="93" bestFit="1" customWidth="1"/>
  </cols>
  <sheetData>
    <row r="1" spans="1:5" x14ac:dyDescent="0.25">
      <c r="A1" t="s">
        <v>0</v>
      </c>
      <c r="B1" t="s">
        <v>58</v>
      </c>
      <c r="C1" t="s">
        <v>59</v>
      </c>
      <c r="D1" t="s">
        <v>60</v>
      </c>
      <c r="E1" t="s">
        <v>61</v>
      </c>
    </row>
    <row r="2" spans="1:5" x14ac:dyDescent="0.25">
      <c r="A2" t="str">
        <f>(B2&amp;C2&amp;D2)</f>
        <v>Totaal landelijkTotaalTotaal gebruik van sociale voorzieningen</v>
      </c>
      <c r="B2" t="s">
        <v>62</v>
      </c>
      <c r="C2" t="s">
        <v>11</v>
      </c>
      <c r="D2" t="s">
        <v>63</v>
      </c>
      <c r="E2">
        <v>0.1</v>
      </c>
    </row>
    <row r="3" spans="1:5" x14ac:dyDescent="0.25">
      <c r="A3" t="str">
        <f t="shared" ref="A3:A66" si="0">(B3&amp;C3&amp;D3)</f>
        <v>Totaal landelijkTotaalBijstand</v>
      </c>
      <c r="B3" t="s">
        <v>62</v>
      </c>
      <c r="C3" t="s">
        <v>11</v>
      </c>
      <c r="D3" t="s">
        <v>64</v>
      </c>
      <c r="E3">
        <v>0.03</v>
      </c>
    </row>
    <row r="4" spans="1:5" x14ac:dyDescent="0.25">
      <c r="A4" t="str">
        <f t="shared" si="0"/>
        <v>Totaal landelijkTotaalWSNP</v>
      </c>
      <c r="B4" t="s">
        <v>62</v>
      </c>
      <c r="C4" t="s">
        <v>11</v>
      </c>
      <c r="D4" t="s">
        <v>65</v>
      </c>
      <c r="E4">
        <v>0</v>
      </c>
    </row>
    <row r="5" spans="1:5" x14ac:dyDescent="0.25">
      <c r="A5" t="str">
        <f t="shared" si="0"/>
        <v>Totaal landelijkTotaalWMOTotaal WMO</v>
      </c>
      <c r="B5" t="s">
        <v>62</v>
      </c>
      <c r="C5" t="s">
        <v>11</v>
      </c>
      <c r="D5" t="s">
        <v>96</v>
      </c>
      <c r="E5">
        <v>0.06</v>
      </c>
    </row>
    <row r="6" spans="1:5" x14ac:dyDescent="0.25">
      <c r="A6" t="str">
        <f t="shared" si="0"/>
        <v>Totaal landelijkTotaalWMOOndersteuning thuisTotaal</v>
      </c>
      <c r="B6" t="s">
        <v>62</v>
      </c>
      <c r="C6" t="s">
        <v>11</v>
      </c>
      <c r="D6" t="s">
        <v>66</v>
      </c>
      <c r="E6">
        <v>0.02</v>
      </c>
    </row>
    <row r="7" spans="1:5" x14ac:dyDescent="0.25">
      <c r="A7" t="str">
        <f t="shared" si="0"/>
        <v>Totaal landelijkTotaalWMOOndersteuning thuisZorg in natura</v>
      </c>
      <c r="B7" t="s">
        <v>62</v>
      </c>
      <c r="C7" t="s">
        <v>11</v>
      </c>
      <c r="D7" t="s">
        <v>67</v>
      </c>
      <c r="E7">
        <v>0.01</v>
      </c>
    </row>
    <row r="8" spans="1:5" x14ac:dyDescent="0.25">
      <c r="A8" t="str">
        <f t="shared" si="0"/>
        <v>Totaal landelijkTotaalWMOOndersteuning thuisPersoonsgebonden budget</v>
      </c>
      <c r="B8" t="s">
        <v>62</v>
      </c>
      <c r="C8" t="s">
        <v>11</v>
      </c>
      <c r="D8" t="s">
        <v>68</v>
      </c>
      <c r="E8">
        <v>0</v>
      </c>
    </row>
    <row r="9" spans="1:5" x14ac:dyDescent="0.25">
      <c r="A9" t="str">
        <f t="shared" si="0"/>
        <v>Totaal landelijkTotaalWMOHulp bij het huishoudenTotaal</v>
      </c>
      <c r="B9" t="s">
        <v>62</v>
      </c>
      <c r="C9" t="s">
        <v>11</v>
      </c>
      <c r="D9" t="s">
        <v>69</v>
      </c>
      <c r="E9">
        <v>0.02</v>
      </c>
    </row>
    <row r="10" spans="1:5" x14ac:dyDescent="0.25">
      <c r="A10" t="str">
        <f t="shared" si="0"/>
        <v>Totaal landelijkTotaalWMOHulp bij het huishoudenZorg in natura</v>
      </c>
      <c r="B10" t="s">
        <v>62</v>
      </c>
      <c r="C10" t="s">
        <v>11</v>
      </c>
      <c r="D10" t="s">
        <v>70</v>
      </c>
      <c r="E10">
        <v>0.02</v>
      </c>
    </row>
    <row r="11" spans="1:5" x14ac:dyDescent="0.25">
      <c r="A11" t="str">
        <f t="shared" si="0"/>
        <v>Totaal landelijkTotaalWMOHulp bij het huishoudenPersoonsgebonden budget</v>
      </c>
      <c r="B11" t="s">
        <v>62</v>
      </c>
      <c r="C11" t="s">
        <v>11</v>
      </c>
      <c r="D11" t="s">
        <v>71</v>
      </c>
      <c r="E11">
        <v>0</v>
      </c>
    </row>
    <row r="12" spans="1:5" x14ac:dyDescent="0.25">
      <c r="A12" t="str">
        <f t="shared" si="0"/>
        <v>Totaal landelijkTotaalWMOVerblijf en opvangTotaal</v>
      </c>
      <c r="B12" t="s">
        <v>62</v>
      </c>
      <c r="C12" t="s">
        <v>11</v>
      </c>
      <c r="D12" t="s">
        <v>72</v>
      </c>
      <c r="E12">
        <v>0</v>
      </c>
    </row>
    <row r="13" spans="1:5" x14ac:dyDescent="0.25">
      <c r="A13" t="str">
        <f t="shared" si="0"/>
        <v>Totaal landelijkTotaalWMOVerblijf en opvangZorg in natura</v>
      </c>
      <c r="B13" t="s">
        <v>62</v>
      </c>
      <c r="C13" t="s">
        <v>11</v>
      </c>
      <c r="D13" t="s">
        <v>73</v>
      </c>
      <c r="E13">
        <v>0</v>
      </c>
    </row>
    <row r="14" spans="1:5" x14ac:dyDescent="0.25">
      <c r="A14" t="str">
        <f t="shared" si="0"/>
        <v>Totaal landelijkTotaalWMOVerblijf en opvangPersoonsgebonden budget</v>
      </c>
      <c r="B14" t="s">
        <v>62</v>
      </c>
      <c r="C14" t="s">
        <v>11</v>
      </c>
      <c r="D14" t="s">
        <v>74</v>
      </c>
      <c r="E14">
        <v>0</v>
      </c>
    </row>
    <row r="15" spans="1:5" x14ac:dyDescent="0.25">
      <c r="A15" t="str">
        <f t="shared" si="0"/>
        <v>Totaal landelijkTotaalWMOHulpmiddelen en dienstenTotaal</v>
      </c>
      <c r="B15" t="s">
        <v>62</v>
      </c>
      <c r="C15" t="s">
        <v>11</v>
      </c>
      <c r="D15" t="s">
        <v>75</v>
      </c>
      <c r="E15">
        <v>0.04</v>
      </c>
    </row>
    <row r="16" spans="1:5" x14ac:dyDescent="0.25">
      <c r="A16" t="str">
        <f t="shared" si="0"/>
        <v>Totaal landelijkTotaalWMOHulpmiddelen en dienstenZorg in natura</v>
      </c>
      <c r="B16" t="s">
        <v>62</v>
      </c>
      <c r="C16" t="s">
        <v>11</v>
      </c>
      <c r="D16" t="s">
        <v>76</v>
      </c>
      <c r="E16">
        <v>0.04</v>
      </c>
    </row>
    <row r="17" spans="1:5" x14ac:dyDescent="0.25">
      <c r="A17" t="str">
        <f t="shared" si="0"/>
        <v>Totaal landelijkTotaalWMOHulpmiddelen en dienstenPersoonsgebonden budget</v>
      </c>
      <c r="B17" t="s">
        <v>62</v>
      </c>
      <c r="C17" t="s">
        <v>11</v>
      </c>
      <c r="D17" t="s">
        <v>77</v>
      </c>
      <c r="E17">
        <v>0</v>
      </c>
    </row>
    <row r="18" spans="1:5" x14ac:dyDescent="0.25">
      <c r="A18" t="str">
        <f t="shared" si="0"/>
        <v>Totaal landelijkTotaalJeugdzorg</v>
      </c>
      <c r="B18" t="s">
        <v>62</v>
      </c>
      <c r="C18" t="s">
        <v>11</v>
      </c>
      <c r="D18" t="s">
        <v>78</v>
      </c>
      <c r="E18">
        <v>0.02</v>
      </c>
    </row>
    <row r="19" spans="1:5" x14ac:dyDescent="0.25">
      <c r="A19" t="str">
        <f t="shared" si="0"/>
        <v>Totaal landelijkCorporatiewoningenTotaal gebruik van sociale voorzieningen</v>
      </c>
      <c r="B19" t="s">
        <v>62</v>
      </c>
      <c r="C19" t="s">
        <v>79</v>
      </c>
      <c r="D19" t="s">
        <v>63</v>
      </c>
      <c r="E19">
        <v>0.24</v>
      </c>
    </row>
    <row r="20" spans="1:5" x14ac:dyDescent="0.25">
      <c r="A20" t="str">
        <f t="shared" si="0"/>
        <v>Totaal landelijkCorporatiewoningenBijstand</v>
      </c>
      <c r="B20" t="s">
        <v>62</v>
      </c>
      <c r="C20" t="s">
        <v>79</v>
      </c>
      <c r="D20" t="s">
        <v>64</v>
      </c>
      <c r="E20">
        <v>0.1</v>
      </c>
    </row>
    <row r="21" spans="1:5" x14ac:dyDescent="0.25">
      <c r="A21" t="str">
        <f t="shared" si="0"/>
        <v>Totaal landelijkCorporatiewoningenWSNP</v>
      </c>
      <c r="B21" t="s">
        <v>62</v>
      </c>
      <c r="C21" t="s">
        <v>79</v>
      </c>
      <c r="D21" t="s">
        <v>65</v>
      </c>
      <c r="E21">
        <v>0</v>
      </c>
    </row>
    <row r="22" spans="1:5" x14ac:dyDescent="0.25">
      <c r="A22" t="str">
        <f t="shared" si="0"/>
        <v>Totaal landelijkCorporatiewoningenWMOTotaal WMO</v>
      </c>
      <c r="B22" t="s">
        <v>62</v>
      </c>
      <c r="C22" t="s">
        <v>79</v>
      </c>
      <c r="D22" t="s">
        <v>96</v>
      </c>
      <c r="E22">
        <v>0.14000000000000001</v>
      </c>
    </row>
    <row r="23" spans="1:5" x14ac:dyDescent="0.25">
      <c r="A23" t="str">
        <f t="shared" si="0"/>
        <v>Totaal landelijkCorporatiewoningenWMOOndersteuning thuisTotaal</v>
      </c>
      <c r="B23" t="s">
        <v>62</v>
      </c>
      <c r="C23" t="s">
        <v>79</v>
      </c>
      <c r="D23" t="s">
        <v>66</v>
      </c>
      <c r="E23">
        <v>0.04</v>
      </c>
    </row>
    <row r="24" spans="1:5" x14ac:dyDescent="0.25">
      <c r="A24" t="str">
        <f t="shared" si="0"/>
        <v>Totaal landelijkCorporatiewoningenWMOOndersteuning thuisZorg in natura</v>
      </c>
      <c r="B24" t="s">
        <v>62</v>
      </c>
      <c r="C24" t="s">
        <v>79</v>
      </c>
      <c r="D24" t="s">
        <v>67</v>
      </c>
      <c r="E24">
        <v>0.04</v>
      </c>
    </row>
    <row r="25" spans="1:5" x14ac:dyDescent="0.25">
      <c r="A25" t="str">
        <f t="shared" si="0"/>
        <v>Totaal landelijkCorporatiewoningenWMOOndersteuning thuisPersoonsgebonden budget</v>
      </c>
      <c r="B25" t="s">
        <v>62</v>
      </c>
      <c r="C25" t="s">
        <v>79</v>
      </c>
      <c r="D25" t="s">
        <v>68</v>
      </c>
      <c r="E25">
        <v>0</v>
      </c>
    </row>
    <row r="26" spans="1:5" x14ac:dyDescent="0.25">
      <c r="A26" t="str">
        <f t="shared" si="0"/>
        <v>Totaal landelijkCorporatiewoningenWMOHulp bij het huishoudenTotaal</v>
      </c>
      <c r="B26" t="s">
        <v>62</v>
      </c>
      <c r="C26" t="s">
        <v>79</v>
      </c>
      <c r="D26" t="s">
        <v>69</v>
      </c>
      <c r="E26">
        <v>0.06</v>
      </c>
    </row>
    <row r="27" spans="1:5" x14ac:dyDescent="0.25">
      <c r="A27" t="str">
        <f t="shared" si="0"/>
        <v>Totaal landelijkCorporatiewoningenWMOHulp bij het huishoudenZorg in natura</v>
      </c>
      <c r="B27" t="s">
        <v>62</v>
      </c>
      <c r="C27" t="s">
        <v>79</v>
      </c>
      <c r="D27" t="s">
        <v>70</v>
      </c>
      <c r="E27">
        <v>0.05</v>
      </c>
    </row>
    <row r="28" spans="1:5" x14ac:dyDescent="0.25">
      <c r="A28" t="str">
        <f t="shared" si="0"/>
        <v>Totaal landelijkCorporatiewoningenWMOHulp bij het huishoudenPersoonsgebonden budget</v>
      </c>
      <c r="B28" t="s">
        <v>62</v>
      </c>
      <c r="C28" t="s">
        <v>79</v>
      </c>
      <c r="D28" t="s">
        <v>71</v>
      </c>
      <c r="E28">
        <v>0</v>
      </c>
    </row>
    <row r="29" spans="1:5" x14ac:dyDescent="0.25">
      <c r="A29" t="str">
        <f t="shared" si="0"/>
        <v>Totaal landelijkCorporatiewoningenWMOVerblijf en opvangTotaal</v>
      </c>
      <c r="B29" t="s">
        <v>62</v>
      </c>
      <c r="C29" t="s">
        <v>79</v>
      </c>
      <c r="D29" t="s">
        <v>72</v>
      </c>
      <c r="E29">
        <v>0</v>
      </c>
    </row>
    <row r="30" spans="1:5" x14ac:dyDescent="0.25">
      <c r="A30" t="str">
        <f t="shared" si="0"/>
        <v>Totaal landelijkCorporatiewoningenWMOVerblijf en opvangZorg in natura</v>
      </c>
      <c r="B30" t="s">
        <v>62</v>
      </c>
      <c r="C30" t="s">
        <v>79</v>
      </c>
      <c r="D30" t="s">
        <v>73</v>
      </c>
      <c r="E30">
        <v>0</v>
      </c>
    </row>
    <row r="31" spans="1:5" x14ac:dyDescent="0.25">
      <c r="A31" t="str">
        <f t="shared" si="0"/>
        <v>Totaal landelijkCorporatiewoningenWMOVerblijf en opvangPersoonsgebonden budget</v>
      </c>
      <c r="B31" t="s">
        <v>62</v>
      </c>
      <c r="C31" t="s">
        <v>79</v>
      </c>
      <c r="D31" t="s">
        <v>74</v>
      </c>
      <c r="E31">
        <v>0</v>
      </c>
    </row>
    <row r="32" spans="1:5" x14ac:dyDescent="0.25">
      <c r="A32" t="str">
        <f t="shared" si="0"/>
        <v>Totaal landelijkCorporatiewoningenWMOHulpmiddelen en dienstenTotaal</v>
      </c>
      <c r="B32" t="s">
        <v>62</v>
      </c>
      <c r="C32" t="s">
        <v>79</v>
      </c>
      <c r="D32" t="s">
        <v>75</v>
      </c>
      <c r="E32">
        <v>0.09</v>
      </c>
    </row>
    <row r="33" spans="1:5" x14ac:dyDescent="0.25">
      <c r="A33" t="str">
        <f t="shared" si="0"/>
        <v>Totaal landelijkCorporatiewoningenWMOHulpmiddelen en dienstenZorg in natura</v>
      </c>
      <c r="B33" t="s">
        <v>62</v>
      </c>
      <c r="C33" t="s">
        <v>79</v>
      </c>
      <c r="D33" t="s">
        <v>76</v>
      </c>
      <c r="E33">
        <v>0.09</v>
      </c>
    </row>
    <row r="34" spans="1:5" x14ac:dyDescent="0.25">
      <c r="A34" t="str">
        <f t="shared" si="0"/>
        <v>Totaal landelijkCorporatiewoningenWMOHulpmiddelen en dienstenPersoonsgebonden budget</v>
      </c>
      <c r="B34" t="s">
        <v>62</v>
      </c>
      <c r="C34" t="s">
        <v>79</v>
      </c>
      <c r="D34" t="s">
        <v>77</v>
      </c>
      <c r="E34">
        <v>0</v>
      </c>
    </row>
    <row r="35" spans="1:5" x14ac:dyDescent="0.25">
      <c r="A35" t="str">
        <f t="shared" si="0"/>
        <v>Totaal landelijkCorporatiewoningenJeugdzorg</v>
      </c>
      <c r="B35" t="s">
        <v>62</v>
      </c>
      <c r="C35" t="s">
        <v>79</v>
      </c>
      <c r="D35" t="s">
        <v>78</v>
      </c>
      <c r="E35">
        <v>0.03</v>
      </c>
    </row>
    <row r="36" spans="1:5" x14ac:dyDescent="0.25">
      <c r="A36" t="str">
        <f t="shared" si="0"/>
        <v>Gemeente AlmeloTotaalTotaal gebruik van sociale voorzieningen</v>
      </c>
      <c r="B36" t="s">
        <v>80</v>
      </c>
      <c r="C36" t="s">
        <v>11</v>
      </c>
      <c r="D36" t="s">
        <v>63</v>
      </c>
      <c r="E36">
        <v>0.12</v>
      </c>
    </row>
    <row r="37" spans="1:5" x14ac:dyDescent="0.25">
      <c r="A37" t="str">
        <f t="shared" si="0"/>
        <v>Gemeente AlmeloTotaalBijstand</v>
      </c>
      <c r="B37" t="s">
        <v>80</v>
      </c>
      <c r="C37" t="s">
        <v>11</v>
      </c>
      <c r="D37" t="s">
        <v>64</v>
      </c>
      <c r="E37">
        <v>0.05</v>
      </c>
    </row>
    <row r="38" spans="1:5" x14ac:dyDescent="0.25">
      <c r="A38" t="str">
        <f t="shared" si="0"/>
        <v>Gemeente AlmeloTotaalWSNP</v>
      </c>
      <c r="B38" t="s">
        <v>80</v>
      </c>
      <c r="C38" t="s">
        <v>11</v>
      </c>
      <c r="D38" t="s">
        <v>65</v>
      </c>
      <c r="E38">
        <v>0</v>
      </c>
    </row>
    <row r="39" spans="1:5" x14ac:dyDescent="0.25">
      <c r="A39" t="str">
        <f t="shared" si="0"/>
        <v>Gemeente AlmeloTotaalWMOTotaal WMO</v>
      </c>
      <c r="B39" t="s">
        <v>80</v>
      </c>
      <c r="C39" t="s">
        <v>11</v>
      </c>
      <c r="D39" t="s">
        <v>96</v>
      </c>
      <c r="E39">
        <v>0.06</v>
      </c>
    </row>
    <row r="40" spans="1:5" x14ac:dyDescent="0.25">
      <c r="A40" t="str">
        <f t="shared" si="0"/>
        <v>Gemeente AlmeloTotaalWMOOndersteuning thuisTotaal</v>
      </c>
      <c r="B40" t="s">
        <v>80</v>
      </c>
      <c r="C40" t="s">
        <v>11</v>
      </c>
      <c r="D40" t="s">
        <v>66</v>
      </c>
      <c r="E40">
        <v>0.03</v>
      </c>
    </row>
    <row r="41" spans="1:5" x14ac:dyDescent="0.25">
      <c r="A41" t="str">
        <f t="shared" si="0"/>
        <v>Gemeente AlmeloTotaalWMOOndersteuning thuisZorg in natura</v>
      </c>
      <c r="B41" t="s">
        <v>80</v>
      </c>
      <c r="C41" t="s">
        <v>11</v>
      </c>
      <c r="D41" t="s">
        <v>67</v>
      </c>
      <c r="E41">
        <v>0.02</v>
      </c>
    </row>
    <row r="42" spans="1:5" x14ac:dyDescent="0.25">
      <c r="A42" t="str">
        <f t="shared" si="0"/>
        <v>Gemeente AlmeloTotaalWMOOndersteuning thuisPersoonsgebonden budget</v>
      </c>
      <c r="B42" t="s">
        <v>80</v>
      </c>
      <c r="C42" t="s">
        <v>11</v>
      </c>
      <c r="D42" t="s">
        <v>68</v>
      </c>
      <c r="E42">
        <v>0</v>
      </c>
    </row>
    <row r="43" spans="1:5" x14ac:dyDescent="0.25">
      <c r="A43" t="str">
        <f t="shared" si="0"/>
        <v>Gemeente AlmeloTotaalWMOHulp bij het huishoudenTotaal</v>
      </c>
      <c r="B43" t="s">
        <v>80</v>
      </c>
      <c r="C43" t="s">
        <v>11</v>
      </c>
      <c r="D43" t="s">
        <v>69</v>
      </c>
      <c r="E43">
        <v>0.04</v>
      </c>
    </row>
    <row r="44" spans="1:5" x14ac:dyDescent="0.25">
      <c r="A44" t="str">
        <f t="shared" si="0"/>
        <v>Gemeente AlmeloTotaalWMOHulp bij het huishoudenZorg in natura</v>
      </c>
      <c r="B44" t="s">
        <v>80</v>
      </c>
      <c r="C44" t="s">
        <v>11</v>
      </c>
      <c r="D44" t="s">
        <v>70</v>
      </c>
      <c r="E44">
        <v>0.03</v>
      </c>
    </row>
    <row r="45" spans="1:5" x14ac:dyDescent="0.25">
      <c r="A45" t="str">
        <f t="shared" si="0"/>
        <v>Gemeente AlmeloTotaalWMOHulp bij het huishoudenPersoonsgebonden budget</v>
      </c>
      <c r="B45" t="s">
        <v>80</v>
      </c>
      <c r="C45" t="s">
        <v>11</v>
      </c>
      <c r="D45" t="s">
        <v>71</v>
      </c>
      <c r="E45">
        <v>0</v>
      </c>
    </row>
    <row r="46" spans="1:5" x14ac:dyDescent="0.25">
      <c r="A46" t="str">
        <f t="shared" si="0"/>
        <v>Gemeente AlmeloTotaalWMOVerblijf en opvangTotaal</v>
      </c>
      <c r="B46" t="s">
        <v>80</v>
      </c>
      <c r="C46" t="s">
        <v>11</v>
      </c>
      <c r="D46" t="s">
        <v>72</v>
      </c>
      <c r="E46">
        <v>0</v>
      </c>
    </row>
    <row r="47" spans="1:5" x14ac:dyDescent="0.25">
      <c r="A47" t="str">
        <f t="shared" si="0"/>
        <v>Gemeente AlmeloTotaalWMOVerblijf en opvangZorg in natura</v>
      </c>
      <c r="B47" t="s">
        <v>80</v>
      </c>
      <c r="C47" t="s">
        <v>11</v>
      </c>
      <c r="D47" t="s">
        <v>73</v>
      </c>
      <c r="E47">
        <v>0</v>
      </c>
    </row>
    <row r="48" spans="1:5" x14ac:dyDescent="0.25">
      <c r="A48" t="str">
        <f t="shared" si="0"/>
        <v>Gemeente AlmeloTotaalWMOVerblijf en opvangPersoonsgebonden budget</v>
      </c>
      <c r="B48" t="s">
        <v>80</v>
      </c>
      <c r="C48" t="s">
        <v>11</v>
      </c>
      <c r="D48" t="s">
        <v>74</v>
      </c>
      <c r="E48">
        <v>0</v>
      </c>
    </row>
    <row r="49" spans="1:5" x14ac:dyDescent="0.25">
      <c r="A49" t="str">
        <f t="shared" si="0"/>
        <v>Gemeente AlmeloTotaalWMOHulpmiddelen en dienstenTotaal</v>
      </c>
      <c r="B49" t="s">
        <v>80</v>
      </c>
      <c r="C49" t="s">
        <v>11</v>
      </c>
      <c r="D49" t="s">
        <v>75</v>
      </c>
      <c r="E49">
        <v>0.01</v>
      </c>
    </row>
    <row r="50" spans="1:5" x14ac:dyDescent="0.25">
      <c r="A50" t="str">
        <f t="shared" si="0"/>
        <v>Gemeente AlmeloTotaalWMOHulpmiddelen en dienstenZorg in natura</v>
      </c>
      <c r="B50" t="s">
        <v>80</v>
      </c>
      <c r="C50" t="s">
        <v>11</v>
      </c>
      <c r="D50" t="s">
        <v>76</v>
      </c>
      <c r="E50">
        <v>0</v>
      </c>
    </row>
    <row r="51" spans="1:5" x14ac:dyDescent="0.25">
      <c r="A51" t="str">
        <f t="shared" si="0"/>
        <v>Gemeente AlmeloTotaalWMOHulpmiddelen en dienstenPersoonsgebonden budget</v>
      </c>
      <c r="B51" t="s">
        <v>80</v>
      </c>
      <c r="C51" t="s">
        <v>11</v>
      </c>
      <c r="D51" t="s">
        <v>77</v>
      </c>
      <c r="E51">
        <v>0</v>
      </c>
    </row>
    <row r="52" spans="1:5" x14ac:dyDescent="0.25">
      <c r="A52" t="str">
        <f t="shared" si="0"/>
        <v>Gemeente AlmeloTotaalJeugdzorg</v>
      </c>
      <c r="B52" t="s">
        <v>80</v>
      </c>
      <c r="C52" t="s">
        <v>11</v>
      </c>
      <c r="D52" t="s">
        <v>78</v>
      </c>
      <c r="E52">
        <v>0.02</v>
      </c>
    </row>
    <row r="53" spans="1:5" x14ac:dyDescent="0.25">
      <c r="A53" t="str">
        <f t="shared" si="0"/>
        <v>Gemeente AlmeloCorporatiewoningenTotaal gebruik van sociale voorzieningen</v>
      </c>
      <c r="B53" t="s">
        <v>80</v>
      </c>
      <c r="C53" t="s">
        <v>79</v>
      </c>
      <c r="D53" t="s">
        <v>63</v>
      </c>
      <c r="E53">
        <v>0.28999999999999998</v>
      </c>
    </row>
    <row r="54" spans="1:5" x14ac:dyDescent="0.25">
      <c r="A54" t="str">
        <f t="shared" si="0"/>
        <v>Gemeente AlmeloCorporatiewoningenBijstand</v>
      </c>
      <c r="B54" t="s">
        <v>80</v>
      </c>
      <c r="C54" t="s">
        <v>79</v>
      </c>
      <c r="D54" t="s">
        <v>64</v>
      </c>
      <c r="E54">
        <v>0.14000000000000001</v>
      </c>
    </row>
    <row r="55" spans="1:5" x14ac:dyDescent="0.25">
      <c r="A55" t="str">
        <f t="shared" si="0"/>
        <v>Gemeente AlmeloCorporatiewoningenWSNP</v>
      </c>
      <c r="B55" t="s">
        <v>80</v>
      </c>
      <c r="C55" t="s">
        <v>79</v>
      </c>
      <c r="D55" t="s">
        <v>65</v>
      </c>
      <c r="E55">
        <v>0.01</v>
      </c>
    </row>
    <row r="56" spans="1:5" x14ac:dyDescent="0.25">
      <c r="A56" t="str">
        <f t="shared" si="0"/>
        <v>Gemeente AlmeloCorporatiewoningenWMOTotaal WMO</v>
      </c>
      <c r="B56" t="s">
        <v>80</v>
      </c>
      <c r="C56" t="s">
        <v>79</v>
      </c>
      <c r="D56" t="s">
        <v>96</v>
      </c>
      <c r="E56">
        <v>0.15</v>
      </c>
    </row>
    <row r="57" spans="1:5" x14ac:dyDescent="0.25">
      <c r="A57" t="str">
        <f t="shared" si="0"/>
        <v>Gemeente AlmeloCorporatiewoningenWMOOndersteuning thuisTotaal</v>
      </c>
      <c r="B57" t="s">
        <v>80</v>
      </c>
      <c r="C57" t="s">
        <v>79</v>
      </c>
      <c r="D57" t="s">
        <v>66</v>
      </c>
      <c r="E57">
        <v>7.0000000000000007E-2</v>
      </c>
    </row>
    <row r="58" spans="1:5" x14ac:dyDescent="0.25">
      <c r="A58" t="str">
        <f t="shared" si="0"/>
        <v>Gemeente AlmeloCorporatiewoningenWMOOndersteuning thuisZorg in natura</v>
      </c>
      <c r="B58" t="s">
        <v>80</v>
      </c>
      <c r="C58" t="s">
        <v>79</v>
      </c>
      <c r="D58" t="s">
        <v>67</v>
      </c>
      <c r="E58">
        <v>0.06</v>
      </c>
    </row>
    <row r="59" spans="1:5" x14ac:dyDescent="0.25">
      <c r="A59" t="str">
        <f t="shared" si="0"/>
        <v>Gemeente AlmeloCorporatiewoningenWMOOndersteuning thuisPersoonsgebonden budget</v>
      </c>
      <c r="B59" t="s">
        <v>80</v>
      </c>
      <c r="C59" t="s">
        <v>79</v>
      </c>
      <c r="D59" t="s">
        <v>68</v>
      </c>
      <c r="E59">
        <v>0.01</v>
      </c>
    </row>
    <row r="60" spans="1:5" x14ac:dyDescent="0.25">
      <c r="A60" t="str">
        <f t="shared" si="0"/>
        <v>Gemeente AlmeloCorporatiewoningenWMOHulp bij het huishoudenTotaal</v>
      </c>
      <c r="B60" t="s">
        <v>80</v>
      </c>
      <c r="C60" t="s">
        <v>79</v>
      </c>
      <c r="D60" t="s">
        <v>69</v>
      </c>
      <c r="E60">
        <v>0.1</v>
      </c>
    </row>
    <row r="61" spans="1:5" x14ac:dyDescent="0.25">
      <c r="A61" t="str">
        <f t="shared" si="0"/>
        <v>Gemeente AlmeloCorporatiewoningenWMOHulp bij het huishoudenZorg in natura</v>
      </c>
      <c r="B61" t="s">
        <v>80</v>
      </c>
      <c r="C61" t="s">
        <v>79</v>
      </c>
      <c r="D61" t="s">
        <v>70</v>
      </c>
      <c r="E61">
        <v>0.08</v>
      </c>
    </row>
    <row r="62" spans="1:5" x14ac:dyDescent="0.25">
      <c r="A62" t="str">
        <f t="shared" si="0"/>
        <v>Gemeente AlmeloCorporatiewoningenWMOHulp bij het huishoudenPersoonsgebonden budget</v>
      </c>
      <c r="B62" t="s">
        <v>80</v>
      </c>
      <c r="C62" t="s">
        <v>79</v>
      </c>
      <c r="D62" t="s">
        <v>71</v>
      </c>
      <c r="E62">
        <v>0.01</v>
      </c>
    </row>
    <row r="63" spans="1:5" x14ac:dyDescent="0.25">
      <c r="A63" t="str">
        <f t="shared" si="0"/>
        <v>Gemeente AlmeloCorporatiewoningenWMOVerblijf en opvangTotaal</v>
      </c>
      <c r="B63" t="s">
        <v>80</v>
      </c>
      <c r="C63" t="s">
        <v>79</v>
      </c>
      <c r="D63" t="s">
        <v>72</v>
      </c>
      <c r="E63">
        <v>0.01</v>
      </c>
    </row>
    <row r="64" spans="1:5" x14ac:dyDescent="0.25">
      <c r="A64" t="str">
        <f t="shared" si="0"/>
        <v>Gemeente AlmeloCorporatiewoningenWMOVerblijf en opvangZorg in natura</v>
      </c>
      <c r="B64" t="s">
        <v>80</v>
      </c>
      <c r="C64" t="s">
        <v>79</v>
      </c>
      <c r="D64" t="s">
        <v>73</v>
      </c>
      <c r="E64">
        <v>0</v>
      </c>
    </row>
    <row r="65" spans="1:5" x14ac:dyDescent="0.25">
      <c r="A65" t="str">
        <f t="shared" si="0"/>
        <v>Gemeente AlmeloCorporatiewoningenWMOVerblijf en opvangPersoonsgebonden budget</v>
      </c>
      <c r="B65" t="s">
        <v>80</v>
      </c>
      <c r="C65" t="s">
        <v>79</v>
      </c>
      <c r="D65" t="s">
        <v>74</v>
      </c>
      <c r="E65">
        <v>0</v>
      </c>
    </row>
    <row r="66" spans="1:5" x14ac:dyDescent="0.25">
      <c r="A66" t="str">
        <f t="shared" si="0"/>
        <v>Gemeente AlmeloCorporatiewoningenWMOHulpmiddelen en dienstenTotaal</v>
      </c>
      <c r="B66" t="s">
        <v>80</v>
      </c>
      <c r="C66" t="s">
        <v>79</v>
      </c>
      <c r="D66" t="s">
        <v>75</v>
      </c>
      <c r="E66">
        <v>0.01</v>
      </c>
    </row>
    <row r="67" spans="1:5" x14ac:dyDescent="0.25">
      <c r="A67" t="str">
        <f t="shared" ref="A67:A130" si="1">(B67&amp;C67&amp;D67)</f>
        <v>Gemeente AlmeloCorporatiewoningenWMOHulpmiddelen en dienstenZorg in natura</v>
      </c>
      <c r="B67" t="s">
        <v>80</v>
      </c>
      <c r="C67" t="s">
        <v>79</v>
      </c>
      <c r="D67" t="s">
        <v>76</v>
      </c>
      <c r="E67">
        <v>0.01</v>
      </c>
    </row>
    <row r="68" spans="1:5" x14ac:dyDescent="0.25">
      <c r="A68" t="str">
        <f t="shared" si="1"/>
        <v>Gemeente AlmeloCorporatiewoningenWMOHulpmiddelen en dienstenPersoonsgebonden budget</v>
      </c>
      <c r="B68" t="s">
        <v>80</v>
      </c>
      <c r="C68" t="s">
        <v>79</v>
      </c>
      <c r="D68" t="s">
        <v>77</v>
      </c>
      <c r="E68">
        <v>0</v>
      </c>
    </row>
    <row r="69" spans="1:5" x14ac:dyDescent="0.25">
      <c r="A69" t="str">
        <f t="shared" si="1"/>
        <v>Gemeente AlmeloCorporatiewoningenJeugdzorg</v>
      </c>
      <c r="B69" t="s">
        <v>80</v>
      </c>
      <c r="C69" t="s">
        <v>79</v>
      </c>
      <c r="D69" t="s">
        <v>78</v>
      </c>
      <c r="E69">
        <v>0.03</v>
      </c>
    </row>
    <row r="70" spans="1:5" x14ac:dyDescent="0.25">
      <c r="A70" t="str">
        <f t="shared" si="1"/>
        <v>Gemeente HengeloTotaalTotaal gebruik van sociale voorzieningen</v>
      </c>
      <c r="B70" t="s">
        <v>81</v>
      </c>
      <c r="C70" t="s">
        <v>11</v>
      </c>
      <c r="D70" t="s">
        <v>63</v>
      </c>
      <c r="E70">
        <v>0.12</v>
      </c>
    </row>
    <row r="71" spans="1:5" x14ac:dyDescent="0.25">
      <c r="A71" t="str">
        <f t="shared" si="1"/>
        <v>Gemeente HengeloTotaalBijstand</v>
      </c>
      <c r="B71" t="s">
        <v>81</v>
      </c>
      <c r="C71" t="s">
        <v>11</v>
      </c>
      <c r="D71" t="s">
        <v>64</v>
      </c>
      <c r="E71">
        <v>0.03</v>
      </c>
    </row>
    <row r="72" spans="1:5" x14ac:dyDescent="0.25">
      <c r="A72" t="str">
        <f t="shared" si="1"/>
        <v>Gemeente HengeloTotaalWSNP</v>
      </c>
      <c r="B72" t="s">
        <v>81</v>
      </c>
      <c r="C72" t="s">
        <v>11</v>
      </c>
      <c r="D72" t="s">
        <v>65</v>
      </c>
      <c r="E72">
        <v>0</v>
      </c>
    </row>
    <row r="73" spans="1:5" x14ac:dyDescent="0.25">
      <c r="A73" t="str">
        <f t="shared" si="1"/>
        <v>Gemeente HengeloTotaalWMOTotaal WMO</v>
      </c>
      <c r="B73" t="s">
        <v>81</v>
      </c>
      <c r="C73" t="s">
        <v>11</v>
      </c>
      <c r="D73" t="s">
        <v>96</v>
      </c>
      <c r="E73">
        <v>0.08</v>
      </c>
    </row>
    <row r="74" spans="1:5" x14ac:dyDescent="0.25">
      <c r="A74" t="str">
        <f t="shared" si="1"/>
        <v>Gemeente HengeloTotaalWMOOndersteuning thuisTotaal</v>
      </c>
      <c r="B74" t="s">
        <v>81</v>
      </c>
      <c r="C74" t="s">
        <v>11</v>
      </c>
      <c r="D74" t="s">
        <v>66</v>
      </c>
      <c r="E74">
        <v>0.02</v>
      </c>
    </row>
    <row r="75" spans="1:5" x14ac:dyDescent="0.25">
      <c r="A75" t="str">
        <f t="shared" si="1"/>
        <v>Gemeente HengeloTotaalWMOOndersteuning thuisZorg in natura</v>
      </c>
      <c r="B75" t="s">
        <v>81</v>
      </c>
      <c r="C75" t="s">
        <v>11</v>
      </c>
      <c r="D75" t="s">
        <v>67</v>
      </c>
      <c r="E75">
        <v>0.02</v>
      </c>
    </row>
    <row r="76" spans="1:5" x14ac:dyDescent="0.25">
      <c r="A76" t="str">
        <f t="shared" si="1"/>
        <v>Gemeente HengeloTotaalWMOOndersteuning thuisPersoonsgebonden budget</v>
      </c>
      <c r="B76" t="s">
        <v>81</v>
      </c>
      <c r="C76" t="s">
        <v>11</v>
      </c>
      <c r="D76" t="s">
        <v>68</v>
      </c>
      <c r="E76">
        <v>0</v>
      </c>
    </row>
    <row r="77" spans="1:5" x14ac:dyDescent="0.25">
      <c r="A77" t="str">
        <f t="shared" si="1"/>
        <v>Gemeente HengeloTotaalWMOHulp bij het huishoudenTotaal</v>
      </c>
      <c r="B77" t="s">
        <v>81</v>
      </c>
      <c r="C77" t="s">
        <v>11</v>
      </c>
      <c r="D77" t="s">
        <v>69</v>
      </c>
      <c r="E77">
        <v>0.04</v>
      </c>
    </row>
    <row r="78" spans="1:5" x14ac:dyDescent="0.25">
      <c r="A78" t="str">
        <f t="shared" si="1"/>
        <v>Gemeente HengeloTotaalWMOHulp bij het huishoudenZorg in natura</v>
      </c>
      <c r="B78" t="s">
        <v>81</v>
      </c>
      <c r="C78" t="s">
        <v>11</v>
      </c>
      <c r="D78" t="s">
        <v>70</v>
      </c>
      <c r="E78">
        <v>0.03</v>
      </c>
    </row>
    <row r="79" spans="1:5" x14ac:dyDescent="0.25">
      <c r="A79" t="str">
        <f t="shared" si="1"/>
        <v>Gemeente HengeloTotaalWMOHulp bij het huishoudenPersoonsgebonden budget</v>
      </c>
      <c r="B79" t="s">
        <v>81</v>
      </c>
      <c r="C79" t="s">
        <v>11</v>
      </c>
      <c r="D79" t="s">
        <v>71</v>
      </c>
      <c r="E79">
        <v>0</v>
      </c>
    </row>
    <row r="80" spans="1:5" x14ac:dyDescent="0.25">
      <c r="A80" t="str">
        <f t="shared" si="1"/>
        <v>Gemeente HengeloTotaalWMOVerblijf en opvangTotaal</v>
      </c>
      <c r="B80" t="s">
        <v>81</v>
      </c>
      <c r="C80" t="s">
        <v>11</v>
      </c>
      <c r="D80" t="s">
        <v>72</v>
      </c>
      <c r="E80">
        <v>0</v>
      </c>
    </row>
    <row r="81" spans="1:5" x14ac:dyDescent="0.25">
      <c r="A81" t="str">
        <f t="shared" si="1"/>
        <v>Gemeente HengeloTotaalWMOVerblijf en opvangZorg in natura</v>
      </c>
      <c r="B81" t="s">
        <v>81</v>
      </c>
      <c r="C81" t="s">
        <v>11</v>
      </c>
      <c r="D81" t="s">
        <v>73</v>
      </c>
      <c r="E81">
        <v>0</v>
      </c>
    </row>
    <row r="82" spans="1:5" x14ac:dyDescent="0.25">
      <c r="A82" t="str">
        <f t="shared" si="1"/>
        <v>Gemeente HengeloTotaalWMOVerblijf en opvangPersoonsgebonden budget</v>
      </c>
      <c r="B82" t="s">
        <v>81</v>
      </c>
      <c r="C82" t="s">
        <v>11</v>
      </c>
      <c r="D82" t="s">
        <v>74</v>
      </c>
      <c r="E82">
        <v>0</v>
      </c>
    </row>
    <row r="83" spans="1:5" x14ac:dyDescent="0.25">
      <c r="A83" t="str">
        <f t="shared" si="1"/>
        <v>Gemeente HengeloTotaalWMOHulpmiddelen en dienstenTotaal</v>
      </c>
      <c r="B83" t="s">
        <v>81</v>
      </c>
      <c r="C83" t="s">
        <v>11</v>
      </c>
      <c r="D83" t="s">
        <v>75</v>
      </c>
      <c r="E83">
        <v>0.05</v>
      </c>
    </row>
    <row r="84" spans="1:5" x14ac:dyDescent="0.25">
      <c r="A84" t="str">
        <f t="shared" si="1"/>
        <v>Gemeente HengeloTotaalWMOHulpmiddelen en dienstenZorg in natura</v>
      </c>
      <c r="B84" t="s">
        <v>81</v>
      </c>
      <c r="C84" t="s">
        <v>11</v>
      </c>
      <c r="D84" t="s">
        <v>76</v>
      </c>
      <c r="E84">
        <v>0.05</v>
      </c>
    </row>
    <row r="85" spans="1:5" x14ac:dyDescent="0.25">
      <c r="A85" t="str">
        <f t="shared" si="1"/>
        <v>Gemeente HengeloTotaalWMOHulpmiddelen en dienstenPersoonsgebonden budget</v>
      </c>
      <c r="B85" t="s">
        <v>81</v>
      </c>
      <c r="C85" t="s">
        <v>11</v>
      </c>
      <c r="D85" t="s">
        <v>77</v>
      </c>
      <c r="E85">
        <v>0</v>
      </c>
    </row>
    <row r="86" spans="1:5" x14ac:dyDescent="0.25">
      <c r="A86" t="str">
        <f t="shared" si="1"/>
        <v>Gemeente HengeloTotaalJeugdzorg</v>
      </c>
      <c r="B86" t="s">
        <v>81</v>
      </c>
      <c r="C86" t="s">
        <v>11</v>
      </c>
      <c r="D86" t="s">
        <v>78</v>
      </c>
      <c r="E86">
        <v>0.02</v>
      </c>
    </row>
    <row r="87" spans="1:5" x14ac:dyDescent="0.25">
      <c r="A87" t="str">
        <f t="shared" si="1"/>
        <v>Gemeente HengeloCorporatiewoningenTotaal gebruik van sociale voorzieningen</v>
      </c>
      <c r="B87" t="s">
        <v>81</v>
      </c>
      <c r="C87" t="s">
        <v>79</v>
      </c>
      <c r="D87" t="s">
        <v>63</v>
      </c>
      <c r="E87">
        <v>0.28000000000000003</v>
      </c>
    </row>
    <row r="88" spans="1:5" x14ac:dyDescent="0.25">
      <c r="A88" t="str">
        <f t="shared" si="1"/>
        <v>Gemeente HengeloCorporatiewoningenBijstand</v>
      </c>
      <c r="B88" t="s">
        <v>81</v>
      </c>
      <c r="C88" t="s">
        <v>79</v>
      </c>
      <c r="D88" t="s">
        <v>64</v>
      </c>
      <c r="E88">
        <v>0.12</v>
      </c>
    </row>
    <row r="89" spans="1:5" x14ac:dyDescent="0.25">
      <c r="A89" t="str">
        <f t="shared" si="1"/>
        <v>Gemeente HengeloCorporatiewoningenWSNP</v>
      </c>
      <c r="B89" t="s">
        <v>81</v>
      </c>
      <c r="C89" t="s">
        <v>79</v>
      </c>
      <c r="D89" t="s">
        <v>65</v>
      </c>
      <c r="E89">
        <v>0</v>
      </c>
    </row>
    <row r="90" spans="1:5" x14ac:dyDescent="0.25">
      <c r="A90" t="str">
        <f t="shared" si="1"/>
        <v>Gemeente HengeloCorporatiewoningenWMOTotaal WMO</v>
      </c>
      <c r="B90" t="s">
        <v>81</v>
      </c>
      <c r="C90" t="s">
        <v>79</v>
      </c>
      <c r="D90" t="s">
        <v>96</v>
      </c>
      <c r="E90">
        <v>0.18</v>
      </c>
    </row>
    <row r="91" spans="1:5" x14ac:dyDescent="0.25">
      <c r="A91" t="str">
        <f t="shared" si="1"/>
        <v>Gemeente HengeloCorporatiewoningenWMOOndersteuning thuisTotaal</v>
      </c>
      <c r="B91" t="s">
        <v>81</v>
      </c>
      <c r="C91" t="s">
        <v>79</v>
      </c>
      <c r="D91" t="s">
        <v>66</v>
      </c>
      <c r="E91">
        <v>0.06</v>
      </c>
    </row>
    <row r="92" spans="1:5" x14ac:dyDescent="0.25">
      <c r="A92" t="str">
        <f t="shared" si="1"/>
        <v>Gemeente HengeloCorporatiewoningenWMOOndersteuning thuisZorg in natura</v>
      </c>
      <c r="B92" t="s">
        <v>81</v>
      </c>
      <c r="C92" t="s">
        <v>79</v>
      </c>
      <c r="D92" t="s">
        <v>67</v>
      </c>
      <c r="E92">
        <v>0.05</v>
      </c>
    </row>
    <row r="93" spans="1:5" x14ac:dyDescent="0.25">
      <c r="A93" t="str">
        <f t="shared" si="1"/>
        <v>Gemeente HengeloCorporatiewoningenWMOOndersteuning thuisPersoonsgebonden budget</v>
      </c>
      <c r="B93" t="s">
        <v>81</v>
      </c>
      <c r="C93" t="s">
        <v>79</v>
      </c>
      <c r="D93" t="s">
        <v>68</v>
      </c>
      <c r="E93">
        <v>0.01</v>
      </c>
    </row>
    <row r="94" spans="1:5" x14ac:dyDescent="0.25">
      <c r="A94" t="str">
        <f t="shared" si="1"/>
        <v>Gemeente HengeloCorporatiewoningenWMOHulp bij het huishoudenTotaal</v>
      </c>
      <c r="B94" t="s">
        <v>81</v>
      </c>
      <c r="C94" t="s">
        <v>79</v>
      </c>
      <c r="D94" t="s">
        <v>69</v>
      </c>
      <c r="E94">
        <v>0.09</v>
      </c>
    </row>
    <row r="95" spans="1:5" x14ac:dyDescent="0.25">
      <c r="A95" t="str">
        <f t="shared" si="1"/>
        <v>Gemeente HengeloCorporatiewoningenWMOHulp bij het huishoudenZorg in natura</v>
      </c>
      <c r="B95" t="s">
        <v>81</v>
      </c>
      <c r="C95" t="s">
        <v>79</v>
      </c>
      <c r="D95" t="s">
        <v>70</v>
      </c>
      <c r="E95">
        <v>0.08</v>
      </c>
    </row>
    <row r="96" spans="1:5" x14ac:dyDescent="0.25">
      <c r="A96" t="str">
        <f t="shared" si="1"/>
        <v>Gemeente HengeloCorporatiewoningenWMOHulp bij het huishoudenPersoonsgebonden budget</v>
      </c>
      <c r="B96" t="s">
        <v>81</v>
      </c>
      <c r="C96" t="s">
        <v>79</v>
      </c>
      <c r="D96" t="s">
        <v>71</v>
      </c>
      <c r="E96">
        <v>0.01</v>
      </c>
    </row>
    <row r="97" spans="1:5" x14ac:dyDescent="0.25">
      <c r="A97" t="str">
        <f t="shared" si="1"/>
        <v>Gemeente HengeloCorporatiewoningenWMOVerblijf en opvangTotaal</v>
      </c>
      <c r="B97" t="s">
        <v>81</v>
      </c>
      <c r="C97" t="s">
        <v>79</v>
      </c>
      <c r="D97" t="s">
        <v>72</v>
      </c>
      <c r="E97">
        <v>0</v>
      </c>
    </row>
    <row r="98" spans="1:5" x14ac:dyDescent="0.25">
      <c r="A98" t="str">
        <f t="shared" si="1"/>
        <v>Gemeente HengeloCorporatiewoningenWMOVerblijf en opvangZorg in natura</v>
      </c>
      <c r="B98" t="s">
        <v>81</v>
      </c>
      <c r="C98" t="s">
        <v>79</v>
      </c>
      <c r="D98" t="s">
        <v>73</v>
      </c>
      <c r="E98">
        <v>0</v>
      </c>
    </row>
    <row r="99" spans="1:5" x14ac:dyDescent="0.25">
      <c r="A99" t="str">
        <f t="shared" si="1"/>
        <v>Gemeente HengeloCorporatiewoningenWMOVerblijf en opvangPersoonsgebonden budget</v>
      </c>
      <c r="B99" t="s">
        <v>81</v>
      </c>
      <c r="C99" t="s">
        <v>79</v>
      </c>
      <c r="D99" t="s">
        <v>74</v>
      </c>
      <c r="E99">
        <v>0</v>
      </c>
    </row>
    <row r="100" spans="1:5" x14ac:dyDescent="0.25">
      <c r="A100" t="str">
        <f t="shared" si="1"/>
        <v>Gemeente HengeloCorporatiewoningenWMOHulpmiddelen en dienstenTotaal</v>
      </c>
      <c r="B100" t="s">
        <v>81</v>
      </c>
      <c r="C100" t="s">
        <v>79</v>
      </c>
      <c r="D100" t="s">
        <v>75</v>
      </c>
      <c r="E100">
        <v>0.1</v>
      </c>
    </row>
    <row r="101" spans="1:5" x14ac:dyDescent="0.25">
      <c r="A101" t="str">
        <f t="shared" si="1"/>
        <v>Gemeente HengeloCorporatiewoningenWMOHulpmiddelen en dienstenZorg in natura</v>
      </c>
      <c r="B101" t="s">
        <v>81</v>
      </c>
      <c r="C101" t="s">
        <v>79</v>
      </c>
      <c r="D101" t="s">
        <v>76</v>
      </c>
      <c r="E101">
        <v>0.1</v>
      </c>
    </row>
    <row r="102" spans="1:5" x14ac:dyDescent="0.25">
      <c r="A102" t="str">
        <f t="shared" si="1"/>
        <v>Gemeente HengeloCorporatiewoningenWMOHulpmiddelen en dienstenPersoonsgebonden budget</v>
      </c>
      <c r="B102" t="s">
        <v>81</v>
      </c>
      <c r="C102" t="s">
        <v>79</v>
      </c>
      <c r="D102" t="s">
        <v>77</v>
      </c>
      <c r="E102">
        <v>0</v>
      </c>
    </row>
    <row r="103" spans="1:5" x14ac:dyDescent="0.25">
      <c r="A103" t="str">
        <f t="shared" si="1"/>
        <v>Gemeente HengeloCorporatiewoningenJeugdzorg</v>
      </c>
      <c r="B103" t="s">
        <v>81</v>
      </c>
      <c r="C103" t="s">
        <v>79</v>
      </c>
      <c r="D103" t="s">
        <v>78</v>
      </c>
      <c r="E103">
        <v>0.03</v>
      </c>
    </row>
    <row r="104" spans="1:5" x14ac:dyDescent="0.25">
      <c r="A104" t="str">
        <f t="shared" si="1"/>
        <v>Gemeente EnschedeTotaalTotaal gebruik van sociale voorzieningen</v>
      </c>
      <c r="B104" t="s">
        <v>82</v>
      </c>
      <c r="C104" t="s">
        <v>11</v>
      </c>
      <c r="D104" t="s">
        <v>63</v>
      </c>
      <c r="E104">
        <v>0.15</v>
      </c>
    </row>
    <row r="105" spans="1:5" x14ac:dyDescent="0.25">
      <c r="A105" t="str">
        <f t="shared" si="1"/>
        <v>Gemeente EnschedeTotaalBijstand</v>
      </c>
      <c r="B105" t="s">
        <v>82</v>
      </c>
      <c r="C105" t="s">
        <v>11</v>
      </c>
      <c r="D105" t="s">
        <v>64</v>
      </c>
      <c r="E105">
        <v>0.05</v>
      </c>
    </row>
    <row r="106" spans="1:5" x14ac:dyDescent="0.25">
      <c r="A106" t="str">
        <f t="shared" si="1"/>
        <v>Gemeente EnschedeTotaalWSNP</v>
      </c>
      <c r="B106" t="s">
        <v>82</v>
      </c>
      <c r="C106" t="s">
        <v>11</v>
      </c>
      <c r="D106" t="s">
        <v>65</v>
      </c>
      <c r="E106">
        <v>0</v>
      </c>
    </row>
    <row r="107" spans="1:5" x14ac:dyDescent="0.25">
      <c r="A107" t="str">
        <f t="shared" si="1"/>
        <v>Gemeente EnschedeTotaalWMOTotaal WMO</v>
      </c>
      <c r="B107" t="s">
        <v>82</v>
      </c>
      <c r="C107" t="s">
        <v>11</v>
      </c>
      <c r="D107" t="s">
        <v>96</v>
      </c>
      <c r="E107">
        <v>0.09</v>
      </c>
    </row>
    <row r="108" spans="1:5" x14ac:dyDescent="0.25">
      <c r="A108" t="str">
        <f t="shared" si="1"/>
        <v>Gemeente EnschedeTotaalWMOOndersteuning thuisTotaal</v>
      </c>
      <c r="B108" t="s">
        <v>82</v>
      </c>
      <c r="C108" t="s">
        <v>11</v>
      </c>
      <c r="D108" t="s">
        <v>66</v>
      </c>
      <c r="E108">
        <v>0.02</v>
      </c>
    </row>
    <row r="109" spans="1:5" x14ac:dyDescent="0.25">
      <c r="A109" t="str">
        <f t="shared" si="1"/>
        <v>Gemeente EnschedeTotaalWMOOndersteuning thuisZorg in natura</v>
      </c>
      <c r="B109" t="s">
        <v>82</v>
      </c>
      <c r="C109" t="s">
        <v>11</v>
      </c>
      <c r="D109" t="s">
        <v>67</v>
      </c>
      <c r="E109">
        <v>0.02</v>
      </c>
    </row>
    <row r="110" spans="1:5" x14ac:dyDescent="0.25">
      <c r="A110" t="str">
        <f t="shared" si="1"/>
        <v>Gemeente EnschedeTotaalWMOOndersteuning thuisPersoonsgebonden budget</v>
      </c>
      <c r="B110" t="s">
        <v>82</v>
      </c>
      <c r="C110" t="s">
        <v>11</v>
      </c>
      <c r="D110" t="s">
        <v>68</v>
      </c>
      <c r="E110">
        <v>0</v>
      </c>
    </row>
    <row r="111" spans="1:5" x14ac:dyDescent="0.25">
      <c r="A111" t="str">
        <f t="shared" si="1"/>
        <v>Gemeente EnschedeTotaalWMOHulp bij het huishoudenTotaal</v>
      </c>
      <c r="B111" t="s">
        <v>82</v>
      </c>
      <c r="C111" t="s">
        <v>11</v>
      </c>
      <c r="D111" t="s">
        <v>69</v>
      </c>
      <c r="E111">
        <v>0.03</v>
      </c>
    </row>
    <row r="112" spans="1:5" x14ac:dyDescent="0.25">
      <c r="A112" t="str">
        <f t="shared" si="1"/>
        <v>Gemeente EnschedeTotaalWMOHulp bij het huishoudenZorg in natura</v>
      </c>
      <c r="B112" t="s">
        <v>82</v>
      </c>
      <c r="C112" t="s">
        <v>11</v>
      </c>
      <c r="D112" t="s">
        <v>70</v>
      </c>
      <c r="E112">
        <v>0.03</v>
      </c>
    </row>
    <row r="113" spans="1:5" x14ac:dyDescent="0.25">
      <c r="A113" t="str">
        <f t="shared" si="1"/>
        <v>Gemeente EnschedeTotaalWMOHulp bij het huishoudenPersoonsgebonden budget</v>
      </c>
      <c r="B113" t="s">
        <v>82</v>
      </c>
      <c r="C113" t="s">
        <v>11</v>
      </c>
      <c r="D113" t="s">
        <v>71</v>
      </c>
      <c r="E113">
        <v>0</v>
      </c>
    </row>
    <row r="114" spans="1:5" x14ac:dyDescent="0.25">
      <c r="A114" t="str">
        <f t="shared" si="1"/>
        <v>Gemeente EnschedeTotaalWMOVerblijf en opvangTotaal</v>
      </c>
      <c r="B114" t="s">
        <v>82</v>
      </c>
      <c r="C114" t="s">
        <v>11</v>
      </c>
      <c r="D114" t="s">
        <v>72</v>
      </c>
      <c r="E114">
        <v>0</v>
      </c>
    </row>
    <row r="115" spans="1:5" x14ac:dyDescent="0.25">
      <c r="A115" t="str">
        <f t="shared" si="1"/>
        <v>Gemeente EnschedeTotaalWMOVerblijf en opvangZorg in natura</v>
      </c>
      <c r="B115" t="s">
        <v>82</v>
      </c>
      <c r="C115" t="s">
        <v>11</v>
      </c>
      <c r="D115" t="s">
        <v>73</v>
      </c>
      <c r="E115">
        <v>0</v>
      </c>
    </row>
    <row r="116" spans="1:5" x14ac:dyDescent="0.25">
      <c r="A116" t="str">
        <f t="shared" si="1"/>
        <v>Gemeente EnschedeTotaalWMOVerblijf en opvangPersoonsgebonden budget</v>
      </c>
      <c r="B116" t="s">
        <v>82</v>
      </c>
      <c r="C116" t="s">
        <v>11</v>
      </c>
      <c r="D116" t="s">
        <v>74</v>
      </c>
      <c r="E116">
        <v>0</v>
      </c>
    </row>
    <row r="117" spans="1:5" x14ac:dyDescent="0.25">
      <c r="A117" t="str">
        <f t="shared" si="1"/>
        <v>Gemeente EnschedeTotaalWMOHulpmiddelen en dienstenTotaal</v>
      </c>
      <c r="B117" t="s">
        <v>82</v>
      </c>
      <c r="C117" t="s">
        <v>11</v>
      </c>
      <c r="D117" t="s">
        <v>75</v>
      </c>
      <c r="E117">
        <v>7.0000000000000007E-2</v>
      </c>
    </row>
    <row r="118" spans="1:5" x14ac:dyDescent="0.25">
      <c r="A118" t="str">
        <f t="shared" si="1"/>
        <v>Gemeente EnschedeTotaalWMOHulpmiddelen en dienstenZorg in natura</v>
      </c>
      <c r="B118" t="s">
        <v>82</v>
      </c>
      <c r="C118" t="s">
        <v>11</v>
      </c>
      <c r="D118" t="s">
        <v>76</v>
      </c>
      <c r="E118">
        <v>7.0000000000000007E-2</v>
      </c>
    </row>
    <row r="119" spans="1:5" x14ac:dyDescent="0.25">
      <c r="A119" t="str">
        <f t="shared" si="1"/>
        <v>Gemeente EnschedeTotaalWMOHulpmiddelen en dienstenPersoonsgebonden budget</v>
      </c>
      <c r="B119" t="s">
        <v>82</v>
      </c>
      <c r="C119" t="s">
        <v>11</v>
      </c>
      <c r="D119" t="s">
        <v>77</v>
      </c>
      <c r="E119">
        <v>0</v>
      </c>
    </row>
    <row r="120" spans="1:5" x14ac:dyDescent="0.25">
      <c r="A120" t="str">
        <f t="shared" si="1"/>
        <v>Gemeente EnschedeTotaalJeugdzorg</v>
      </c>
      <c r="B120" t="s">
        <v>82</v>
      </c>
      <c r="C120" t="s">
        <v>11</v>
      </c>
      <c r="D120" t="s">
        <v>78</v>
      </c>
      <c r="E120">
        <v>0.02</v>
      </c>
    </row>
    <row r="121" spans="1:5" x14ac:dyDescent="0.25">
      <c r="A121" t="str">
        <f t="shared" si="1"/>
        <v>Gemeente EnschedeCorporatiewoningenTotaal gebruik van sociale voorzieningen</v>
      </c>
      <c r="B121" t="s">
        <v>82</v>
      </c>
      <c r="C121" t="s">
        <v>79</v>
      </c>
      <c r="D121" t="s">
        <v>63</v>
      </c>
      <c r="E121">
        <v>0.32</v>
      </c>
    </row>
    <row r="122" spans="1:5" x14ac:dyDescent="0.25">
      <c r="A122" t="str">
        <f t="shared" si="1"/>
        <v>Gemeente EnschedeCorporatiewoningenBijstand</v>
      </c>
      <c r="B122" t="s">
        <v>82</v>
      </c>
      <c r="C122" t="s">
        <v>79</v>
      </c>
      <c r="D122" t="s">
        <v>64</v>
      </c>
      <c r="E122">
        <v>0.14000000000000001</v>
      </c>
    </row>
    <row r="123" spans="1:5" x14ac:dyDescent="0.25">
      <c r="A123" t="str">
        <f t="shared" si="1"/>
        <v>Gemeente EnschedeCorporatiewoningenWSNP</v>
      </c>
      <c r="B123" t="s">
        <v>82</v>
      </c>
      <c r="C123" t="s">
        <v>79</v>
      </c>
      <c r="D123" t="s">
        <v>65</v>
      </c>
      <c r="E123">
        <v>0.01</v>
      </c>
    </row>
    <row r="124" spans="1:5" x14ac:dyDescent="0.25">
      <c r="A124" t="str">
        <f t="shared" si="1"/>
        <v>Gemeente EnschedeCorporatiewoningenWMOTotaal WMO</v>
      </c>
      <c r="B124" t="s">
        <v>82</v>
      </c>
      <c r="C124" t="s">
        <v>79</v>
      </c>
      <c r="D124" t="s">
        <v>96</v>
      </c>
      <c r="E124">
        <v>0.19</v>
      </c>
    </row>
    <row r="125" spans="1:5" x14ac:dyDescent="0.25">
      <c r="A125" t="str">
        <f t="shared" si="1"/>
        <v>Gemeente EnschedeCorporatiewoningenWMOOndersteuning thuisTotaal</v>
      </c>
      <c r="B125" t="s">
        <v>82</v>
      </c>
      <c r="C125" t="s">
        <v>79</v>
      </c>
      <c r="D125" t="s">
        <v>66</v>
      </c>
      <c r="E125">
        <v>0.04</v>
      </c>
    </row>
    <row r="126" spans="1:5" x14ac:dyDescent="0.25">
      <c r="A126" t="str">
        <f t="shared" si="1"/>
        <v>Gemeente EnschedeCorporatiewoningenWMOOndersteuning thuisZorg in natura</v>
      </c>
      <c r="B126" t="s">
        <v>82</v>
      </c>
      <c r="C126" t="s">
        <v>79</v>
      </c>
      <c r="D126" t="s">
        <v>67</v>
      </c>
      <c r="E126">
        <v>0.04</v>
      </c>
    </row>
    <row r="127" spans="1:5" x14ac:dyDescent="0.25">
      <c r="A127" t="str">
        <f t="shared" si="1"/>
        <v>Gemeente EnschedeCorporatiewoningenWMOOndersteuning thuisPersoonsgebonden budget</v>
      </c>
      <c r="B127" t="s">
        <v>82</v>
      </c>
      <c r="C127" t="s">
        <v>79</v>
      </c>
      <c r="D127" t="s">
        <v>68</v>
      </c>
      <c r="E127">
        <v>0</v>
      </c>
    </row>
    <row r="128" spans="1:5" x14ac:dyDescent="0.25">
      <c r="A128" t="str">
        <f t="shared" si="1"/>
        <v>Gemeente EnschedeCorporatiewoningenWMOHulp bij het huishoudenTotaal</v>
      </c>
      <c r="B128" t="s">
        <v>82</v>
      </c>
      <c r="C128" t="s">
        <v>79</v>
      </c>
      <c r="D128" t="s">
        <v>69</v>
      </c>
      <c r="E128">
        <v>7.0000000000000007E-2</v>
      </c>
    </row>
    <row r="129" spans="1:5" x14ac:dyDescent="0.25">
      <c r="A129" t="str">
        <f t="shared" si="1"/>
        <v>Gemeente EnschedeCorporatiewoningenWMOHulp bij het huishoudenZorg in natura</v>
      </c>
      <c r="B129" t="s">
        <v>82</v>
      </c>
      <c r="C129" t="s">
        <v>79</v>
      </c>
      <c r="D129" t="s">
        <v>70</v>
      </c>
      <c r="E129">
        <v>7.0000000000000007E-2</v>
      </c>
    </row>
    <row r="130" spans="1:5" x14ac:dyDescent="0.25">
      <c r="A130" t="str">
        <f t="shared" si="1"/>
        <v>Gemeente EnschedeCorporatiewoningenWMOHulp bij het huishoudenPersoonsgebonden budget</v>
      </c>
      <c r="B130" t="s">
        <v>82</v>
      </c>
      <c r="C130" t="s">
        <v>79</v>
      </c>
      <c r="D130" t="s">
        <v>71</v>
      </c>
      <c r="E130">
        <v>0</v>
      </c>
    </row>
    <row r="131" spans="1:5" x14ac:dyDescent="0.25">
      <c r="A131" t="str">
        <f t="shared" ref="A131:A194" si="2">(B131&amp;C131&amp;D131)</f>
        <v>Gemeente EnschedeCorporatiewoningenWMOVerblijf en opvangTotaal</v>
      </c>
      <c r="B131" t="s">
        <v>82</v>
      </c>
      <c r="C131" t="s">
        <v>79</v>
      </c>
      <c r="D131" t="s">
        <v>72</v>
      </c>
      <c r="E131">
        <v>0.01</v>
      </c>
    </row>
    <row r="132" spans="1:5" x14ac:dyDescent="0.25">
      <c r="A132" t="str">
        <f t="shared" si="2"/>
        <v>Gemeente EnschedeCorporatiewoningenWMOVerblijf en opvangZorg in natura</v>
      </c>
      <c r="B132" t="s">
        <v>82</v>
      </c>
      <c r="C132" t="s">
        <v>79</v>
      </c>
      <c r="D132" t="s">
        <v>73</v>
      </c>
      <c r="E132">
        <v>0.01</v>
      </c>
    </row>
    <row r="133" spans="1:5" x14ac:dyDescent="0.25">
      <c r="A133" t="str">
        <f t="shared" si="2"/>
        <v>Gemeente EnschedeCorporatiewoningenWMOVerblijf en opvangPersoonsgebonden budget</v>
      </c>
      <c r="B133" t="s">
        <v>82</v>
      </c>
      <c r="C133" t="s">
        <v>79</v>
      </c>
      <c r="D133" t="s">
        <v>74</v>
      </c>
      <c r="E133">
        <v>0</v>
      </c>
    </row>
    <row r="134" spans="1:5" x14ac:dyDescent="0.25">
      <c r="A134" t="str">
        <f t="shared" si="2"/>
        <v>Gemeente EnschedeCorporatiewoningenWMOHulpmiddelen en dienstenTotaal</v>
      </c>
      <c r="B134" t="s">
        <v>82</v>
      </c>
      <c r="C134" t="s">
        <v>79</v>
      </c>
      <c r="D134" t="s">
        <v>75</v>
      </c>
      <c r="E134">
        <v>0.13</v>
      </c>
    </row>
    <row r="135" spans="1:5" x14ac:dyDescent="0.25">
      <c r="A135" t="str">
        <f t="shared" si="2"/>
        <v>Gemeente EnschedeCorporatiewoningenWMOHulpmiddelen en dienstenZorg in natura</v>
      </c>
      <c r="B135" t="s">
        <v>82</v>
      </c>
      <c r="C135" t="s">
        <v>79</v>
      </c>
      <c r="D135" t="s">
        <v>76</v>
      </c>
      <c r="E135">
        <v>0.13</v>
      </c>
    </row>
    <row r="136" spans="1:5" x14ac:dyDescent="0.25">
      <c r="A136" t="str">
        <f t="shared" si="2"/>
        <v>Gemeente EnschedeCorporatiewoningenWMOHulpmiddelen en dienstenPersoonsgebonden budget</v>
      </c>
      <c r="B136" t="s">
        <v>82</v>
      </c>
      <c r="C136" t="s">
        <v>79</v>
      </c>
      <c r="D136" t="s">
        <v>77</v>
      </c>
      <c r="E136">
        <v>0</v>
      </c>
    </row>
    <row r="137" spans="1:5" x14ac:dyDescent="0.25">
      <c r="A137" t="str">
        <f t="shared" si="2"/>
        <v>Gemeente EnschedeCorporatiewoningenJeugdzorg</v>
      </c>
      <c r="B137" t="s">
        <v>82</v>
      </c>
      <c r="C137" t="s">
        <v>79</v>
      </c>
      <c r="D137" t="s">
        <v>78</v>
      </c>
      <c r="E137">
        <v>0.02</v>
      </c>
    </row>
    <row r="138" spans="1:5" x14ac:dyDescent="0.25">
      <c r="A138" t="str">
        <f t="shared" si="2"/>
        <v>Gemeente GoudaTotaalTotaal gebruik van sociale voorzieningen</v>
      </c>
      <c r="B138" t="s">
        <v>83</v>
      </c>
      <c r="C138" t="s">
        <v>11</v>
      </c>
      <c r="D138" t="s">
        <v>63</v>
      </c>
      <c r="E138">
        <v>0.11</v>
      </c>
    </row>
    <row r="139" spans="1:5" x14ac:dyDescent="0.25">
      <c r="A139" t="str">
        <f t="shared" si="2"/>
        <v>Gemeente GoudaTotaalBijstand</v>
      </c>
      <c r="B139" t="s">
        <v>83</v>
      </c>
      <c r="C139" t="s">
        <v>11</v>
      </c>
      <c r="D139" t="s">
        <v>64</v>
      </c>
      <c r="E139">
        <v>0.03</v>
      </c>
    </row>
    <row r="140" spans="1:5" x14ac:dyDescent="0.25">
      <c r="A140" t="str">
        <f t="shared" si="2"/>
        <v>Gemeente GoudaTotaalWSNP</v>
      </c>
      <c r="B140" t="s">
        <v>83</v>
      </c>
      <c r="C140" t="s">
        <v>11</v>
      </c>
      <c r="D140" t="s">
        <v>65</v>
      </c>
      <c r="E140">
        <v>0</v>
      </c>
    </row>
    <row r="141" spans="1:5" x14ac:dyDescent="0.25">
      <c r="A141" t="str">
        <f t="shared" si="2"/>
        <v>Gemeente GoudaTotaalWMOTotaal WMO</v>
      </c>
      <c r="B141" t="s">
        <v>83</v>
      </c>
      <c r="C141" t="s">
        <v>11</v>
      </c>
      <c r="D141" t="s">
        <v>96</v>
      </c>
      <c r="E141">
        <v>0.06</v>
      </c>
    </row>
    <row r="142" spans="1:5" x14ac:dyDescent="0.25">
      <c r="A142" t="str">
        <f t="shared" si="2"/>
        <v>Gemeente GoudaTotaalWMOOndersteuning thuisTotaal</v>
      </c>
      <c r="B142" t="s">
        <v>83</v>
      </c>
      <c r="C142" t="s">
        <v>11</v>
      </c>
      <c r="D142" t="s">
        <v>66</v>
      </c>
      <c r="E142">
        <v>0.02</v>
      </c>
    </row>
    <row r="143" spans="1:5" x14ac:dyDescent="0.25">
      <c r="A143" t="str">
        <f t="shared" si="2"/>
        <v>Gemeente GoudaTotaalWMOOndersteuning thuisZorg in natura</v>
      </c>
      <c r="B143" t="s">
        <v>83</v>
      </c>
      <c r="C143" t="s">
        <v>11</v>
      </c>
      <c r="D143" t="s">
        <v>67</v>
      </c>
      <c r="E143">
        <v>0.02</v>
      </c>
    </row>
    <row r="144" spans="1:5" x14ac:dyDescent="0.25">
      <c r="A144" t="str">
        <f t="shared" si="2"/>
        <v>Gemeente GoudaTotaalWMOOndersteuning thuisPersoonsgebonden budget</v>
      </c>
      <c r="B144" t="s">
        <v>83</v>
      </c>
      <c r="C144" t="s">
        <v>11</v>
      </c>
      <c r="D144" t="s">
        <v>68</v>
      </c>
      <c r="E144">
        <v>0</v>
      </c>
    </row>
    <row r="145" spans="1:5" x14ac:dyDescent="0.25">
      <c r="A145" t="str">
        <f t="shared" si="2"/>
        <v>Gemeente GoudaTotaalWMOHulp bij het huishoudenTotaal</v>
      </c>
      <c r="B145" t="s">
        <v>83</v>
      </c>
      <c r="C145" t="s">
        <v>11</v>
      </c>
      <c r="D145" t="s">
        <v>69</v>
      </c>
      <c r="E145">
        <v>0.02</v>
      </c>
    </row>
    <row r="146" spans="1:5" x14ac:dyDescent="0.25">
      <c r="A146" t="str">
        <f t="shared" si="2"/>
        <v>Gemeente GoudaTotaalWMOHulp bij het huishoudenZorg in natura</v>
      </c>
      <c r="B146" t="s">
        <v>83</v>
      </c>
      <c r="C146" t="s">
        <v>11</v>
      </c>
      <c r="D146" t="s">
        <v>70</v>
      </c>
      <c r="E146">
        <v>0.02</v>
      </c>
    </row>
    <row r="147" spans="1:5" x14ac:dyDescent="0.25">
      <c r="A147" t="str">
        <f t="shared" si="2"/>
        <v>Gemeente GoudaTotaalWMOHulp bij het huishoudenPersoonsgebonden budget</v>
      </c>
      <c r="B147" t="s">
        <v>83</v>
      </c>
      <c r="C147" t="s">
        <v>11</v>
      </c>
      <c r="D147" t="s">
        <v>71</v>
      </c>
      <c r="E147">
        <v>0</v>
      </c>
    </row>
    <row r="148" spans="1:5" x14ac:dyDescent="0.25">
      <c r="A148" t="str">
        <f t="shared" si="2"/>
        <v>Gemeente GoudaTotaalWMOVerblijf en opvangTotaal</v>
      </c>
      <c r="B148" t="s">
        <v>83</v>
      </c>
      <c r="C148" t="s">
        <v>11</v>
      </c>
      <c r="D148" t="s">
        <v>72</v>
      </c>
      <c r="E148">
        <v>0</v>
      </c>
    </row>
    <row r="149" spans="1:5" x14ac:dyDescent="0.25">
      <c r="A149" t="str">
        <f t="shared" si="2"/>
        <v>Gemeente GoudaTotaalWMOVerblijf en opvangZorg in natura</v>
      </c>
      <c r="B149" t="s">
        <v>83</v>
      </c>
      <c r="C149" t="s">
        <v>11</v>
      </c>
      <c r="D149" t="s">
        <v>73</v>
      </c>
      <c r="E149">
        <v>0</v>
      </c>
    </row>
    <row r="150" spans="1:5" x14ac:dyDescent="0.25">
      <c r="A150" t="str">
        <f t="shared" si="2"/>
        <v>Gemeente GoudaTotaalWMOVerblijf en opvangPersoonsgebonden budget</v>
      </c>
      <c r="B150" t="s">
        <v>83</v>
      </c>
      <c r="C150" t="s">
        <v>11</v>
      </c>
      <c r="D150" t="s">
        <v>74</v>
      </c>
      <c r="E150">
        <v>0</v>
      </c>
    </row>
    <row r="151" spans="1:5" x14ac:dyDescent="0.25">
      <c r="A151" t="str">
        <f t="shared" si="2"/>
        <v>Gemeente GoudaTotaalWMOHulpmiddelen en dienstenTotaal</v>
      </c>
      <c r="B151" t="s">
        <v>83</v>
      </c>
      <c r="C151" t="s">
        <v>11</v>
      </c>
      <c r="D151" t="s">
        <v>75</v>
      </c>
      <c r="E151">
        <v>0.04</v>
      </c>
    </row>
    <row r="152" spans="1:5" x14ac:dyDescent="0.25">
      <c r="A152" t="str">
        <f t="shared" si="2"/>
        <v>Gemeente GoudaTotaalWMOHulpmiddelen en dienstenZorg in natura</v>
      </c>
      <c r="B152" t="s">
        <v>83</v>
      </c>
      <c r="C152" t="s">
        <v>11</v>
      </c>
      <c r="D152" t="s">
        <v>76</v>
      </c>
      <c r="E152">
        <v>0.04</v>
      </c>
    </row>
    <row r="153" spans="1:5" x14ac:dyDescent="0.25">
      <c r="A153" t="str">
        <f t="shared" si="2"/>
        <v>Gemeente GoudaTotaalWMOHulpmiddelen en dienstenPersoonsgebonden budget</v>
      </c>
      <c r="B153" t="s">
        <v>83</v>
      </c>
      <c r="C153" t="s">
        <v>11</v>
      </c>
      <c r="D153" t="s">
        <v>77</v>
      </c>
      <c r="E153">
        <v>0</v>
      </c>
    </row>
    <row r="154" spans="1:5" x14ac:dyDescent="0.25">
      <c r="A154" t="str">
        <f t="shared" si="2"/>
        <v>Gemeente GoudaTotaalJeugdzorg</v>
      </c>
      <c r="B154" t="s">
        <v>83</v>
      </c>
      <c r="C154" t="s">
        <v>11</v>
      </c>
      <c r="D154" t="s">
        <v>78</v>
      </c>
      <c r="E154">
        <v>0.02</v>
      </c>
    </row>
    <row r="155" spans="1:5" x14ac:dyDescent="0.25">
      <c r="A155" t="str">
        <f t="shared" si="2"/>
        <v>Gemeente GoudaCorporatiewoningenTotaal gebruik van sociale voorzieningen</v>
      </c>
      <c r="B155" t="s">
        <v>83</v>
      </c>
      <c r="C155" t="s">
        <v>79</v>
      </c>
      <c r="D155" t="s">
        <v>63</v>
      </c>
      <c r="E155">
        <v>0.25</v>
      </c>
    </row>
    <row r="156" spans="1:5" x14ac:dyDescent="0.25">
      <c r="A156" t="str">
        <f t="shared" si="2"/>
        <v>Gemeente GoudaCorporatiewoningenBijstand</v>
      </c>
      <c r="B156" t="s">
        <v>83</v>
      </c>
      <c r="C156" t="s">
        <v>79</v>
      </c>
      <c r="D156" t="s">
        <v>64</v>
      </c>
      <c r="E156">
        <v>0.1</v>
      </c>
    </row>
    <row r="157" spans="1:5" x14ac:dyDescent="0.25">
      <c r="A157" t="str">
        <f t="shared" si="2"/>
        <v>Gemeente GoudaCorporatiewoningenWSNP</v>
      </c>
      <c r="B157" t="s">
        <v>83</v>
      </c>
      <c r="C157" t="s">
        <v>79</v>
      </c>
      <c r="D157" t="s">
        <v>65</v>
      </c>
      <c r="E157">
        <v>0</v>
      </c>
    </row>
    <row r="158" spans="1:5" x14ac:dyDescent="0.25">
      <c r="A158" t="str">
        <f t="shared" si="2"/>
        <v>Gemeente GoudaCorporatiewoningenWMOTotaal WMO</v>
      </c>
      <c r="B158" t="s">
        <v>83</v>
      </c>
      <c r="C158" t="s">
        <v>79</v>
      </c>
      <c r="D158" t="s">
        <v>96</v>
      </c>
      <c r="E158">
        <v>0.14000000000000001</v>
      </c>
    </row>
    <row r="159" spans="1:5" x14ac:dyDescent="0.25">
      <c r="A159" t="str">
        <f t="shared" si="2"/>
        <v>Gemeente GoudaCorporatiewoningenWMOOndersteuning thuisTotaal</v>
      </c>
      <c r="B159" t="s">
        <v>83</v>
      </c>
      <c r="C159" t="s">
        <v>79</v>
      </c>
      <c r="D159" t="s">
        <v>66</v>
      </c>
      <c r="E159">
        <v>0.04</v>
      </c>
    </row>
    <row r="160" spans="1:5" x14ac:dyDescent="0.25">
      <c r="A160" t="str">
        <f t="shared" si="2"/>
        <v>Gemeente GoudaCorporatiewoningenWMOOndersteuning thuisZorg in natura</v>
      </c>
      <c r="B160" t="s">
        <v>83</v>
      </c>
      <c r="C160" t="s">
        <v>79</v>
      </c>
      <c r="D160" t="s">
        <v>67</v>
      </c>
      <c r="E160">
        <v>0.04</v>
      </c>
    </row>
    <row r="161" spans="1:5" x14ac:dyDescent="0.25">
      <c r="A161" t="str">
        <f t="shared" si="2"/>
        <v>Gemeente GoudaCorporatiewoningenWMOOndersteuning thuisPersoonsgebonden budget</v>
      </c>
      <c r="B161" t="s">
        <v>83</v>
      </c>
      <c r="C161" t="s">
        <v>79</v>
      </c>
      <c r="D161" t="s">
        <v>68</v>
      </c>
      <c r="E161">
        <v>0</v>
      </c>
    </row>
    <row r="162" spans="1:5" x14ac:dyDescent="0.25">
      <c r="A162" t="str">
        <f t="shared" si="2"/>
        <v>Gemeente GoudaCorporatiewoningenWMOHulp bij het huishoudenTotaal</v>
      </c>
      <c r="B162" t="s">
        <v>83</v>
      </c>
      <c r="C162" t="s">
        <v>79</v>
      </c>
      <c r="D162" t="s">
        <v>69</v>
      </c>
      <c r="E162">
        <v>0.06</v>
      </c>
    </row>
    <row r="163" spans="1:5" x14ac:dyDescent="0.25">
      <c r="A163" t="str">
        <f t="shared" si="2"/>
        <v>Gemeente GoudaCorporatiewoningenWMOHulp bij het huishoudenZorg in natura</v>
      </c>
      <c r="B163" t="s">
        <v>83</v>
      </c>
      <c r="C163" t="s">
        <v>79</v>
      </c>
      <c r="D163" t="s">
        <v>70</v>
      </c>
      <c r="E163">
        <v>0.05</v>
      </c>
    </row>
    <row r="164" spans="1:5" x14ac:dyDescent="0.25">
      <c r="A164" t="str">
        <f t="shared" si="2"/>
        <v>Gemeente GoudaCorporatiewoningenWMOHulp bij het huishoudenPersoonsgebonden budget</v>
      </c>
      <c r="B164" t="s">
        <v>83</v>
      </c>
      <c r="C164" t="s">
        <v>79</v>
      </c>
      <c r="D164" t="s">
        <v>71</v>
      </c>
      <c r="E164">
        <v>0</v>
      </c>
    </row>
    <row r="165" spans="1:5" x14ac:dyDescent="0.25">
      <c r="A165" t="str">
        <f t="shared" si="2"/>
        <v>Gemeente GoudaCorporatiewoningenWMOVerblijf en opvangTotaal</v>
      </c>
      <c r="B165" t="s">
        <v>83</v>
      </c>
      <c r="C165" t="s">
        <v>79</v>
      </c>
      <c r="D165" t="s">
        <v>72</v>
      </c>
      <c r="E165">
        <v>0</v>
      </c>
    </row>
    <row r="166" spans="1:5" x14ac:dyDescent="0.25">
      <c r="A166" t="str">
        <f t="shared" si="2"/>
        <v>Gemeente GoudaCorporatiewoningenWMOVerblijf en opvangZorg in natura</v>
      </c>
      <c r="B166" t="s">
        <v>83</v>
      </c>
      <c r="C166" t="s">
        <v>79</v>
      </c>
      <c r="D166" t="s">
        <v>73</v>
      </c>
      <c r="E166">
        <v>0</v>
      </c>
    </row>
    <row r="167" spans="1:5" x14ac:dyDescent="0.25">
      <c r="A167" t="str">
        <f t="shared" si="2"/>
        <v>Gemeente GoudaCorporatiewoningenWMOVerblijf en opvangPersoonsgebonden budget</v>
      </c>
      <c r="B167" t="s">
        <v>83</v>
      </c>
      <c r="C167" t="s">
        <v>79</v>
      </c>
      <c r="D167" t="s">
        <v>74</v>
      </c>
      <c r="E167">
        <v>0</v>
      </c>
    </row>
    <row r="168" spans="1:5" x14ac:dyDescent="0.25">
      <c r="A168" t="str">
        <f t="shared" si="2"/>
        <v>Gemeente GoudaCorporatiewoningenWMOHulpmiddelen en dienstenTotaal</v>
      </c>
      <c r="B168" t="s">
        <v>83</v>
      </c>
      <c r="C168" t="s">
        <v>79</v>
      </c>
      <c r="D168" t="s">
        <v>75</v>
      </c>
      <c r="E168">
        <v>0.09</v>
      </c>
    </row>
    <row r="169" spans="1:5" x14ac:dyDescent="0.25">
      <c r="A169" t="str">
        <f t="shared" si="2"/>
        <v>Gemeente GoudaCorporatiewoningenWMOHulpmiddelen en dienstenZorg in natura</v>
      </c>
      <c r="B169" t="s">
        <v>83</v>
      </c>
      <c r="C169" t="s">
        <v>79</v>
      </c>
      <c r="D169" t="s">
        <v>76</v>
      </c>
      <c r="E169">
        <v>0.09</v>
      </c>
    </row>
    <row r="170" spans="1:5" x14ac:dyDescent="0.25">
      <c r="A170" t="str">
        <f t="shared" si="2"/>
        <v>Gemeente GoudaCorporatiewoningenWMOHulpmiddelen en dienstenPersoonsgebonden budget</v>
      </c>
      <c r="B170" t="s">
        <v>83</v>
      </c>
      <c r="C170" t="s">
        <v>79</v>
      </c>
      <c r="D170" t="s">
        <v>77</v>
      </c>
      <c r="E170">
        <v>0</v>
      </c>
    </row>
    <row r="171" spans="1:5" x14ac:dyDescent="0.25">
      <c r="A171" t="str">
        <f t="shared" si="2"/>
        <v>Gemeente GoudaCorporatiewoningenJeugdzorg</v>
      </c>
      <c r="B171" t="s">
        <v>83</v>
      </c>
      <c r="C171" t="s">
        <v>79</v>
      </c>
      <c r="D171" t="s">
        <v>78</v>
      </c>
      <c r="E171">
        <v>0.03</v>
      </c>
    </row>
    <row r="172" spans="1:5" x14ac:dyDescent="0.25">
      <c r="A172" t="str">
        <f t="shared" si="2"/>
        <v>Gemeente AssenTotaalTotaal gebruik van sociale voorzieningen</v>
      </c>
      <c r="B172" t="s">
        <v>84</v>
      </c>
      <c r="C172" t="s">
        <v>11</v>
      </c>
      <c r="D172" t="s">
        <v>63</v>
      </c>
      <c r="E172">
        <v>0.13</v>
      </c>
    </row>
    <row r="173" spans="1:5" x14ac:dyDescent="0.25">
      <c r="A173" t="str">
        <f t="shared" si="2"/>
        <v>Gemeente AssenTotaalBijstand</v>
      </c>
      <c r="B173" t="s">
        <v>84</v>
      </c>
      <c r="C173" t="s">
        <v>11</v>
      </c>
      <c r="D173" t="s">
        <v>64</v>
      </c>
      <c r="E173">
        <v>0.03</v>
      </c>
    </row>
    <row r="174" spans="1:5" x14ac:dyDescent="0.25">
      <c r="A174" t="str">
        <f t="shared" si="2"/>
        <v>Gemeente AssenTotaalWSNP</v>
      </c>
      <c r="B174" t="s">
        <v>84</v>
      </c>
      <c r="C174" t="s">
        <v>11</v>
      </c>
      <c r="D174" t="s">
        <v>65</v>
      </c>
      <c r="E174">
        <v>0</v>
      </c>
    </row>
    <row r="175" spans="1:5" x14ac:dyDescent="0.25">
      <c r="A175" t="str">
        <f t="shared" si="2"/>
        <v>Gemeente AssenTotaalWMOTotaal WMO</v>
      </c>
      <c r="B175" t="s">
        <v>84</v>
      </c>
      <c r="C175" t="s">
        <v>11</v>
      </c>
      <c r="D175" t="s">
        <v>96</v>
      </c>
      <c r="E175">
        <v>7.0000000000000007E-2</v>
      </c>
    </row>
    <row r="176" spans="1:5" x14ac:dyDescent="0.25">
      <c r="A176" t="str">
        <f t="shared" si="2"/>
        <v>Gemeente AssenTotaalWMOOndersteuning thuisTotaal</v>
      </c>
      <c r="B176" t="s">
        <v>84</v>
      </c>
      <c r="C176" t="s">
        <v>11</v>
      </c>
      <c r="D176" t="s">
        <v>66</v>
      </c>
      <c r="E176">
        <v>0.02</v>
      </c>
    </row>
    <row r="177" spans="1:5" x14ac:dyDescent="0.25">
      <c r="A177" t="str">
        <f t="shared" si="2"/>
        <v>Gemeente AssenTotaalWMOOndersteuning thuisZorg in natura</v>
      </c>
      <c r="B177" t="s">
        <v>84</v>
      </c>
      <c r="C177" t="s">
        <v>11</v>
      </c>
      <c r="D177" t="s">
        <v>67</v>
      </c>
      <c r="E177">
        <v>0.02</v>
      </c>
    </row>
    <row r="178" spans="1:5" x14ac:dyDescent="0.25">
      <c r="A178" t="str">
        <f t="shared" si="2"/>
        <v>Gemeente AssenTotaalWMOOndersteuning thuisPersoonsgebonden budget</v>
      </c>
      <c r="B178" t="s">
        <v>84</v>
      </c>
      <c r="C178" t="s">
        <v>11</v>
      </c>
      <c r="D178" t="s">
        <v>68</v>
      </c>
      <c r="E178">
        <v>0</v>
      </c>
    </row>
    <row r="179" spans="1:5" x14ac:dyDescent="0.25">
      <c r="A179" t="str">
        <f t="shared" si="2"/>
        <v>Gemeente AssenTotaalWMOHulp bij het huishoudenTotaal</v>
      </c>
      <c r="B179" t="s">
        <v>84</v>
      </c>
      <c r="C179" t="s">
        <v>11</v>
      </c>
      <c r="D179" t="s">
        <v>69</v>
      </c>
      <c r="E179">
        <v>0.02</v>
      </c>
    </row>
    <row r="180" spans="1:5" x14ac:dyDescent="0.25">
      <c r="A180" t="str">
        <f t="shared" si="2"/>
        <v>Gemeente AssenTotaalWMOHulp bij het huishoudenZorg in natura</v>
      </c>
      <c r="B180" t="s">
        <v>84</v>
      </c>
      <c r="C180" t="s">
        <v>11</v>
      </c>
      <c r="D180" t="s">
        <v>70</v>
      </c>
      <c r="E180">
        <v>0.02</v>
      </c>
    </row>
    <row r="181" spans="1:5" x14ac:dyDescent="0.25">
      <c r="A181" t="str">
        <f t="shared" si="2"/>
        <v>Gemeente AssenTotaalWMOHulp bij het huishoudenPersoonsgebonden budget</v>
      </c>
      <c r="B181" t="s">
        <v>84</v>
      </c>
      <c r="C181" t="s">
        <v>11</v>
      </c>
      <c r="D181" t="s">
        <v>71</v>
      </c>
      <c r="E181">
        <v>0</v>
      </c>
    </row>
    <row r="182" spans="1:5" x14ac:dyDescent="0.25">
      <c r="A182" t="str">
        <f t="shared" si="2"/>
        <v>Gemeente AssenTotaalWMOVerblijf en opvangTotaal</v>
      </c>
      <c r="B182" t="s">
        <v>84</v>
      </c>
      <c r="C182" t="s">
        <v>11</v>
      </c>
      <c r="D182" t="s">
        <v>72</v>
      </c>
      <c r="E182">
        <v>0.01</v>
      </c>
    </row>
    <row r="183" spans="1:5" x14ac:dyDescent="0.25">
      <c r="A183" t="str">
        <f t="shared" si="2"/>
        <v>Gemeente AssenTotaalWMOVerblijf en opvangZorg in natura</v>
      </c>
      <c r="B183" t="s">
        <v>84</v>
      </c>
      <c r="C183" t="s">
        <v>11</v>
      </c>
      <c r="D183" t="s">
        <v>73</v>
      </c>
      <c r="E183">
        <v>0.01</v>
      </c>
    </row>
    <row r="184" spans="1:5" x14ac:dyDescent="0.25">
      <c r="A184" t="str">
        <f t="shared" si="2"/>
        <v>Gemeente AssenTotaalWMOVerblijf en opvangPersoonsgebonden budget</v>
      </c>
      <c r="B184" t="s">
        <v>84</v>
      </c>
      <c r="C184" t="s">
        <v>11</v>
      </c>
      <c r="D184" t="s">
        <v>74</v>
      </c>
      <c r="E184">
        <v>0</v>
      </c>
    </row>
    <row r="185" spans="1:5" x14ac:dyDescent="0.25">
      <c r="A185" t="str">
        <f t="shared" si="2"/>
        <v>Gemeente AssenTotaalWMOHulpmiddelen en dienstenTotaal</v>
      </c>
      <c r="B185" t="s">
        <v>84</v>
      </c>
      <c r="C185" t="s">
        <v>11</v>
      </c>
      <c r="D185" t="s">
        <v>75</v>
      </c>
      <c r="E185">
        <v>0.04</v>
      </c>
    </row>
    <row r="186" spans="1:5" x14ac:dyDescent="0.25">
      <c r="A186" t="str">
        <f t="shared" si="2"/>
        <v>Gemeente AssenTotaalWMOHulpmiddelen en dienstenZorg in natura</v>
      </c>
      <c r="B186" t="s">
        <v>84</v>
      </c>
      <c r="C186" t="s">
        <v>11</v>
      </c>
      <c r="D186" t="s">
        <v>76</v>
      </c>
      <c r="E186">
        <v>0.04</v>
      </c>
    </row>
    <row r="187" spans="1:5" x14ac:dyDescent="0.25">
      <c r="A187" t="str">
        <f t="shared" si="2"/>
        <v>Gemeente AssenTotaalWMOHulpmiddelen en dienstenPersoonsgebonden budget</v>
      </c>
      <c r="B187" t="s">
        <v>84</v>
      </c>
      <c r="C187" t="s">
        <v>11</v>
      </c>
      <c r="D187" t="s">
        <v>77</v>
      </c>
      <c r="E187">
        <v>0</v>
      </c>
    </row>
    <row r="188" spans="1:5" x14ac:dyDescent="0.25">
      <c r="A188" t="str">
        <f t="shared" si="2"/>
        <v>Gemeente AssenTotaalJeugdzorg</v>
      </c>
      <c r="B188" t="s">
        <v>84</v>
      </c>
      <c r="C188" t="s">
        <v>11</v>
      </c>
      <c r="D188" t="s">
        <v>78</v>
      </c>
      <c r="E188">
        <v>0.03</v>
      </c>
    </row>
    <row r="189" spans="1:5" x14ac:dyDescent="0.25">
      <c r="A189" t="str">
        <f t="shared" si="2"/>
        <v>Gemeente AssenCorporatiewoningenTotaal gebruik van sociale voorzieningen</v>
      </c>
      <c r="B189" t="s">
        <v>84</v>
      </c>
      <c r="C189" t="s">
        <v>79</v>
      </c>
      <c r="D189" t="s">
        <v>63</v>
      </c>
      <c r="E189">
        <v>0.3</v>
      </c>
    </row>
    <row r="190" spans="1:5" x14ac:dyDescent="0.25">
      <c r="A190" t="str">
        <f t="shared" si="2"/>
        <v>Gemeente AssenCorporatiewoningenBijstand</v>
      </c>
      <c r="B190" t="s">
        <v>84</v>
      </c>
      <c r="C190" t="s">
        <v>79</v>
      </c>
      <c r="D190" t="s">
        <v>64</v>
      </c>
      <c r="E190">
        <v>0.12</v>
      </c>
    </row>
    <row r="191" spans="1:5" x14ac:dyDescent="0.25">
      <c r="A191" t="str">
        <f t="shared" si="2"/>
        <v>Gemeente AssenCorporatiewoningenWSNP</v>
      </c>
      <c r="B191" t="s">
        <v>84</v>
      </c>
      <c r="C191" t="s">
        <v>79</v>
      </c>
      <c r="D191" t="s">
        <v>65</v>
      </c>
      <c r="E191">
        <v>0.01</v>
      </c>
    </row>
    <row r="192" spans="1:5" x14ac:dyDescent="0.25">
      <c r="A192" t="str">
        <f t="shared" si="2"/>
        <v>Gemeente AssenCorporatiewoningenWMOTotaal WMO</v>
      </c>
      <c r="B192" t="s">
        <v>84</v>
      </c>
      <c r="C192" t="s">
        <v>79</v>
      </c>
      <c r="D192" t="s">
        <v>96</v>
      </c>
      <c r="E192">
        <v>0.17</v>
      </c>
    </row>
    <row r="193" spans="1:5" x14ac:dyDescent="0.25">
      <c r="A193" t="str">
        <f t="shared" si="2"/>
        <v>Gemeente AssenCorporatiewoningenWMOOndersteuning thuisTotaal</v>
      </c>
      <c r="B193" t="s">
        <v>84</v>
      </c>
      <c r="C193" t="s">
        <v>79</v>
      </c>
      <c r="D193" t="s">
        <v>66</v>
      </c>
      <c r="E193">
        <v>7.0000000000000007E-2</v>
      </c>
    </row>
    <row r="194" spans="1:5" x14ac:dyDescent="0.25">
      <c r="A194" t="str">
        <f t="shared" si="2"/>
        <v>Gemeente AssenCorporatiewoningenWMOOndersteuning thuisZorg in natura</v>
      </c>
      <c r="B194" t="s">
        <v>84</v>
      </c>
      <c r="C194" t="s">
        <v>79</v>
      </c>
      <c r="D194" t="s">
        <v>67</v>
      </c>
      <c r="E194">
        <v>0.06</v>
      </c>
    </row>
    <row r="195" spans="1:5" x14ac:dyDescent="0.25">
      <c r="A195" t="str">
        <f t="shared" ref="A195:A205" si="3">(B195&amp;C195&amp;D195)</f>
        <v>Gemeente AssenCorporatiewoningenWMOOndersteuning thuisPersoonsgebonden budget</v>
      </c>
      <c r="B195" t="s">
        <v>84</v>
      </c>
      <c r="C195" t="s">
        <v>79</v>
      </c>
      <c r="D195" t="s">
        <v>68</v>
      </c>
      <c r="E195">
        <v>0.01</v>
      </c>
    </row>
    <row r="196" spans="1:5" x14ac:dyDescent="0.25">
      <c r="A196" t="str">
        <f t="shared" si="3"/>
        <v>Gemeente AssenCorporatiewoningenWMOHulp bij het huishoudenTotaal</v>
      </c>
      <c r="B196" t="s">
        <v>84</v>
      </c>
      <c r="C196" t="s">
        <v>79</v>
      </c>
      <c r="D196" t="s">
        <v>69</v>
      </c>
      <c r="E196">
        <v>0.04</v>
      </c>
    </row>
    <row r="197" spans="1:5" x14ac:dyDescent="0.25">
      <c r="A197" t="str">
        <f t="shared" si="3"/>
        <v>Gemeente AssenCorporatiewoningenWMOHulp bij het huishoudenZorg in natura</v>
      </c>
      <c r="B197" t="s">
        <v>84</v>
      </c>
      <c r="C197" t="s">
        <v>79</v>
      </c>
      <c r="D197" t="s">
        <v>70</v>
      </c>
      <c r="E197">
        <v>0.04</v>
      </c>
    </row>
    <row r="198" spans="1:5" x14ac:dyDescent="0.25">
      <c r="A198" t="str">
        <f t="shared" si="3"/>
        <v>Gemeente AssenCorporatiewoningenWMOHulp bij het huishoudenPersoonsgebonden budget</v>
      </c>
      <c r="B198" t="s">
        <v>84</v>
      </c>
      <c r="C198" t="s">
        <v>79</v>
      </c>
      <c r="D198" t="s">
        <v>71</v>
      </c>
      <c r="E198">
        <v>0</v>
      </c>
    </row>
    <row r="199" spans="1:5" x14ac:dyDescent="0.25">
      <c r="A199" t="str">
        <f t="shared" si="3"/>
        <v>Gemeente AssenCorporatiewoningenWMOVerblijf en opvangTotaal</v>
      </c>
      <c r="B199" t="s">
        <v>84</v>
      </c>
      <c r="C199" t="s">
        <v>79</v>
      </c>
      <c r="D199" t="s">
        <v>72</v>
      </c>
      <c r="E199">
        <v>0.01</v>
      </c>
    </row>
    <row r="200" spans="1:5" x14ac:dyDescent="0.25">
      <c r="A200" t="str">
        <f t="shared" si="3"/>
        <v>Gemeente AssenCorporatiewoningenWMOVerblijf en opvangZorg in natura</v>
      </c>
      <c r="B200" t="s">
        <v>84</v>
      </c>
      <c r="C200" t="s">
        <v>79</v>
      </c>
      <c r="D200" t="s">
        <v>73</v>
      </c>
      <c r="E200">
        <v>0.01</v>
      </c>
    </row>
    <row r="201" spans="1:5" x14ac:dyDescent="0.25">
      <c r="A201" t="str">
        <f t="shared" si="3"/>
        <v>Gemeente AssenCorporatiewoningenWMOVerblijf en opvangPersoonsgebonden budget</v>
      </c>
      <c r="B201" t="s">
        <v>84</v>
      </c>
      <c r="C201" t="s">
        <v>79</v>
      </c>
      <c r="D201" t="s">
        <v>74</v>
      </c>
      <c r="E201">
        <v>0</v>
      </c>
    </row>
    <row r="202" spans="1:5" x14ac:dyDescent="0.25">
      <c r="A202" t="str">
        <f t="shared" si="3"/>
        <v>Gemeente AssenCorporatiewoningenWMOHulpmiddelen en dienstenTotaal</v>
      </c>
      <c r="B202" t="s">
        <v>84</v>
      </c>
      <c r="C202" t="s">
        <v>79</v>
      </c>
      <c r="D202" t="s">
        <v>75</v>
      </c>
      <c r="E202">
        <v>0.09</v>
      </c>
    </row>
    <row r="203" spans="1:5" x14ac:dyDescent="0.25">
      <c r="A203" t="str">
        <f t="shared" si="3"/>
        <v>Gemeente AssenCorporatiewoningenWMOHulpmiddelen en dienstenZorg in natura</v>
      </c>
      <c r="B203" t="s">
        <v>84</v>
      </c>
      <c r="C203" t="s">
        <v>79</v>
      </c>
      <c r="D203" t="s">
        <v>76</v>
      </c>
      <c r="E203">
        <v>0.09</v>
      </c>
    </row>
    <row r="204" spans="1:5" x14ac:dyDescent="0.25">
      <c r="A204" t="str">
        <f t="shared" si="3"/>
        <v>Gemeente AssenCorporatiewoningenWMOHulpmiddelen en dienstenPersoonsgebonden budget</v>
      </c>
      <c r="B204" t="s">
        <v>84</v>
      </c>
      <c r="C204" t="s">
        <v>79</v>
      </c>
      <c r="D204" t="s">
        <v>77</v>
      </c>
      <c r="E204">
        <v>0</v>
      </c>
    </row>
    <row r="205" spans="1:5" x14ac:dyDescent="0.25">
      <c r="A205" t="str">
        <f t="shared" si="3"/>
        <v>Gemeente AssenCorporatiewoningenJeugdzorg</v>
      </c>
      <c r="B205" t="s">
        <v>84</v>
      </c>
      <c r="C205" t="s">
        <v>79</v>
      </c>
      <c r="D205" t="s">
        <v>78</v>
      </c>
      <c r="E205">
        <v>0.04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showGridLines="0" zoomScaleNormal="100" workbookViewId="0"/>
  </sheetViews>
  <sheetFormatPr defaultColWidth="8.85546875" defaultRowHeight="12.75" x14ac:dyDescent="0.2"/>
  <cols>
    <col min="1" max="1" width="15.140625" style="43" customWidth="1"/>
    <col min="2" max="2" width="141.7109375" style="43" bestFit="1" customWidth="1"/>
    <col min="3" max="256" width="8.85546875" style="43"/>
    <col min="257" max="257" width="13.5703125" style="43" customWidth="1"/>
    <col min="258" max="258" width="59.28515625" style="43" customWidth="1"/>
    <col min="259" max="512" width="8.85546875" style="43"/>
    <col min="513" max="513" width="13.5703125" style="43" customWidth="1"/>
    <col min="514" max="514" width="59.28515625" style="43" customWidth="1"/>
    <col min="515" max="768" width="8.85546875" style="43"/>
    <col min="769" max="769" width="13.5703125" style="43" customWidth="1"/>
    <col min="770" max="770" width="59.28515625" style="43" customWidth="1"/>
    <col min="771" max="1024" width="8.85546875" style="43"/>
    <col min="1025" max="1025" width="13.5703125" style="43" customWidth="1"/>
    <col min="1026" max="1026" width="59.28515625" style="43" customWidth="1"/>
    <col min="1027" max="1280" width="8.85546875" style="43"/>
    <col min="1281" max="1281" width="13.5703125" style="43" customWidth="1"/>
    <col min="1282" max="1282" width="59.28515625" style="43" customWidth="1"/>
    <col min="1283" max="1536" width="8.85546875" style="43"/>
    <col min="1537" max="1537" width="13.5703125" style="43" customWidth="1"/>
    <col min="1538" max="1538" width="59.28515625" style="43" customWidth="1"/>
    <col min="1539" max="1792" width="8.85546875" style="43"/>
    <col min="1793" max="1793" width="13.5703125" style="43" customWidth="1"/>
    <col min="1794" max="1794" width="59.28515625" style="43" customWidth="1"/>
    <col min="1795" max="2048" width="8.85546875" style="43"/>
    <col min="2049" max="2049" width="13.5703125" style="43" customWidth="1"/>
    <col min="2050" max="2050" width="59.28515625" style="43" customWidth="1"/>
    <col min="2051" max="2304" width="8.85546875" style="43"/>
    <col min="2305" max="2305" width="13.5703125" style="43" customWidth="1"/>
    <col min="2306" max="2306" width="59.28515625" style="43" customWidth="1"/>
    <col min="2307" max="2560" width="8.85546875" style="43"/>
    <col min="2561" max="2561" width="13.5703125" style="43" customWidth="1"/>
    <col min="2562" max="2562" width="59.28515625" style="43" customWidth="1"/>
    <col min="2563" max="2816" width="8.85546875" style="43"/>
    <col min="2817" max="2817" width="13.5703125" style="43" customWidth="1"/>
    <col min="2818" max="2818" width="59.28515625" style="43" customWidth="1"/>
    <col min="2819" max="3072" width="8.85546875" style="43"/>
    <col min="3073" max="3073" width="13.5703125" style="43" customWidth="1"/>
    <col min="3074" max="3074" width="59.28515625" style="43" customWidth="1"/>
    <col min="3075" max="3328" width="8.85546875" style="43"/>
    <col min="3329" max="3329" width="13.5703125" style="43" customWidth="1"/>
    <col min="3330" max="3330" width="59.28515625" style="43" customWidth="1"/>
    <col min="3331" max="3584" width="8.85546875" style="43"/>
    <col min="3585" max="3585" width="13.5703125" style="43" customWidth="1"/>
    <col min="3586" max="3586" width="59.28515625" style="43" customWidth="1"/>
    <col min="3587" max="3840" width="8.85546875" style="43"/>
    <col min="3841" max="3841" width="13.5703125" style="43" customWidth="1"/>
    <col min="3842" max="3842" width="59.28515625" style="43" customWidth="1"/>
    <col min="3843" max="4096" width="8.85546875" style="43"/>
    <col min="4097" max="4097" width="13.5703125" style="43" customWidth="1"/>
    <col min="4098" max="4098" width="59.28515625" style="43" customWidth="1"/>
    <col min="4099" max="4352" width="8.85546875" style="43"/>
    <col min="4353" max="4353" width="13.5703125" style="43" customWidth="1"/>
    <col min="4354" max="4354" width="59.28515625" style="43" customWidth="1"/>
    <col min="4355" max="4608" width="8.85546875" style="43"/>
    <col min="4609" max="4609" width="13.5703125" style="43" customWidth="1"/>
    <col min="4610" max="4610" width="59.28515625" style="43" customWidth="1"/>
    <col min="4611" max="4864" width="8.85546875" style="43"/>
    <col min="4865" max="4865" width="13.5703125" style="43" customWidth="1"/>
    <col min="4866" max="4866" width="59.28515625" style="43" customWidth="1"/>
    <col min="4867" max="5120" width="8.85546875" style="43"/>
    <col min="5121" max="5121" width="13.5703125" style="43" customWidth="1"/>
    <col min="5122" max="5122" width="59.28515625" style="43" customWidth="1"/>
    <col min="5123" max="5376" width="8.85546875" style="43"/>
    <col min="5377" max="5377" width="13.5703125" style="43" customWidth="1"/>
    <col min="5378" max="5378" width="59.28515625" style="43" customWidth="1"/>
    <col min="5379" max="5632" width="8.85546875" style="43"/>
    <col min="5633" max="5633" width="13.5703125" style="43" customWidth="1"/>
    <col min="5634" max="5634" width="59.28515625" style="43" customWidth="1"/>
    <col min="5635" max="5888" width="8.85546875" style="43"/>
    <col min="5889" max="5889" width="13.5703125" style="43" customWidth="1"/>
    <col min="5890" max="5890" width="59.28515625" style="43" customWidth="1"/>
    <col min="5891" max="6144" width="8.85546875" style="43"/>
    <col min="6145" max="6145" width="13.5703125" style="43" customWidth="1"/>
    <col min="6146" max="6146" width="59.28515625" style="43" customWidth="1"/>
    <col min="6147" max="6400" width="8.85546875" style="43"/>
    <col min="6401" max="6401" width="13.5703125" style="43" customWidth="1"/>
    <col min="6402" max="6402" width="59.28515625" style="43" customWidth="1"/>
    <col min="6403" max="6656" width="8.85546875" style="43"/>
    <col min="6657" max="6657" width="13.5703125" style="43" customWidth="1"/>
    <col min="6658" max="6658" width="59.28515625" style="43" customWidth="1"/>
    <col min="6659" max="6912" width="8.85546875" style="43"/>
    <col min="6913" max="6913" width="13.5703125" style="43" customWidth="1"/>
    <col min="6914" max="6914" width="59.28515625" style="43" customWidth="1"/>
    <col min="6915" max="7168" width="8.85546875" style="43"/>
    <col min="7169" max="7169" width="13.5703125" style="43" customWidth="1"/>
    <col min="7170" max="7170" width="59.28515625" style="43" customWidth="1"/>
    <col min="7171" max="7424" width="8.85546875" style="43"/>
    <col min="7425" max="7425" width="13.5703125" style="43" customWidth="1"/>
    <col min="7426" max="7426" width="59.28515625" style="43" customWidth="1"/>
    <col min="7427" max="7680" width="8.85546875" style="43"/>
    <col min="7681" max="7681" width="13.5703125" style="43" customWidth="1"/>
    <col min="7682" max="7682" width="59.28515625" style="43" customWidth="1"/>
    <col min="7683" max="7936" width="8.85546875" style="43"/>
    <col min="7937" max="7937" width="13.5703125" style="43" customWidth="1"/>
    <col min="7938" max="7938" width="59.28515625" style="43" customWidth="1"/>
    <col min="7939" max="8192" width="8.85546875" style="43"/>
    <col min="8193" max="8193" width="13.5703125" style="43" customWidth="1"/>
    <col min="8194" max="8194" width="59.28515625" style="43" customWidth="1"/>
    <col min="8195" max="8448" width="8.85546875" style="43"/>
    <col min="8449" max="8449" width="13.5703125" style="43" customWidth="1"/>
    <col min="8450" max="8450" width="59.28515625" style="43" customWidth="1"/>
    <col min="8451" max="8704" width="8.85546875" style="43"/>
    <col min="8705" max="8705" width="13.5703125" style="43" customWidth="1"/>
    <col min="8706" max="8706" width="59.28515625" style="43" customWidth="1"/>
    <col min="8707" max="8960" width="8.85546875" style="43"/>
    <col min="8961" max="8961" width="13.5703125" style="43" customWidth="1"/>
    <col min="8962" max="8962" width="59.28515625" style="43" customWidth="1"/>
    <col min="8963" max="9216" width="8.85546875" style="43"/>
    <col min="9217" max="9217" width="13.5703125" style="43" customWidth="1"/>
    <col min="9218" max="9218" width="59.28515625" style="43" customWidth="1"/>
    <col min="9219" max="9472" width="8.85546875" style="43"/>
    <col min="9473" max="9473" width="13.5703125" style="43" customWidth="1"/>
    <col min="9474" max="9474" width="59.28515625" style="43" customWidth="1"/>
    <col min="9475" max="9728" width="8.85546875" style="43"/>
    <col min="9729" max="9729" width="13.5703125" style="43" customWidth="1"/>
    <col min="9730" max="9730" width="59.28515625" style="43" customWidth="1"/>
    <col min="9731" max="9984" width="8.85546875" style="43"/>
    <col min="9985" max="9985" width="13.5703125" style="43" customWidth="1"/>
    <col min="9986" max="9986" width="59.28515625" style="43" customWidth="1"/>
    <col min="9987" max="10240" width="8.85546875" style="43"/>
    <col min="10241" max="10241" width="13.5703125" style="43" customWidth="1"/>
    <col min="10242" max="10242" width="59.28515625" style="43" customWidth="1"/>
    <col min="10243" max="10496" width="8.85546875" style="43"/>
    <col min="10497" max="10497" width="13.5703125" style="43" customWidth="1"/>
    <col min="10498" max="10498" width="59.28515625" style="43" customWidth="1"/>
    <col min="10499" max="10752" width="8.85546875" style="43"/>
    <col min="10753" max="10753" width="13.5703125" style="43" customWidth="1"/>
    <col min="10754" max="10754" width="59.28515625" style="43" customWidth="1"/>
    <col min="10755" max="11008" width="8.85546875" style="43"/>
    <col min="11009" max="11009" width="13.5703125" style="43" customWidth="1"/>
    <col min="11010" max="11010" width="59.28515625" style="43" customWidth="1"/>
    <col min="11011" max="11264" width="8.85546875" style="43"/>
    <col min="11265" max="11265" width="13.5703125" style="43" customWidth="1"/>
    <col min="11266" max="11266" width="59.28515625" style="43" customWidth="1"/>
    <col min="11267" max="11520" width="8.85546875" style="43"/>
    <col min="11521" max="11521" width="13.5703125" style="43" customWidth="1"/>
    <col min="11522" max="11522" width="59.28515625" style="43" customWidth="1"/>
    <col min="11523" max="11776" width="8.85546875" style="43"/>
    <col min="11777" max="11777" width="13.5703125" style="43" customWidth="1"/>
    <col min="11778" max="11778" width="59.28515625" style="43" customWidth="1"/>
    <col min="11779" max="12032" width="8.85546875" style="43"/>
    <col min="12033" max="12033" width="13.5703125" style="43" customWidth="1"/>
    <col min="12034" max="12034" width="59.28515625" style="43" customWidth="1"/>
    <col min="12035" max="12288" width="8.85546875" style="43"/>
    <col min="12289" max="12289" width="13.5703125" style="43" customWidth="1"/>
    <col min="12290" max="12290" width="59.28515625" style="43" customWidth="1"/>
    <col min="12291" max="12544" width="8.85546875" style="43"/>
    <col min="12545" max="12545" width="13.5703125" style="43" customWidth="1"/>
    <col min="12546" max="12546" width="59.28515625" style="43" customWidth="1"/>
    <col min="12547" max="12800" width="8.85546875" style="43"/>
    <col min="12801" max="12801" width="13.5703125" style="43" customWidth="1"/>
    <col min="12802" max="12802" width="59.28515625" style="43" customWidth="1"/>
    <col min="12803" max="13056" width="8.85546875" style="43"/>
    <col min="13057" max="13057" width="13.5703125" style="43" customWidth="1"/>
    <col min="13058" max="13058" width="59.28515625" style="43" customWidth="1"/>
    <col min="13059" max="13312" width="8.85546875" style="43"/>
    <col min="13313" max="13313" width="13.5703125" style="43" customWidth="1"/>
    <col min="13314" max="13314" width="59.28515625" style="43" customWidth="1"/>
    <col min="13315" max="13568" width="8.85546875" style="43"/>
    <col min="13569" max="13569" width="13.5703125" style="43" customWidth="1"/>
    <col min="13570" max="13570" width="59.28515625" style="43" customWidth="1"/>
    <col min="13571" max="13824" width="8.85546875" style="43"/>
    <col min="13825" max="13825" width="13.5703125" style="43" customWidth="1"/>
    <col min="13826" max="13826" width="59.28515625" style="43" customWidth="1"/>
    <col min="13827" max="14080" width="8.85546875" style="43"/>
    <col min="14081" max="14081" width="13.5703125" style="43" customWidth="1"/>
    <col min="14082" max="14082" width="59.28515625" style="43" customWidth="1"/>
    <col min="14083" max="14336" width="8.85546875" style="43"/>
    <col min="14337" max="14337" width="13.5703125" style="43" customWidth="1"/>
    <col min="14338" max="14338" width="59.28515625" style="43" customWidth="1"/>
    <col min="14339" max="14592" width="8.85546875" style="43"/>
    <col min="14593" max="14593" width="13.5703125" style="43" customWidth="1"/>
    <col min="14594" max="14594" width="59.28515625" style="43" customWidth="1"/>
    <col min="14595" max="14848" width="8.85546875" style="43"/>
    <col min="14849" max="14849" width="13.5703125" style="43" customWidth="1"/>
    <col min="14850" max="14850" width="59.28515625" style="43" customWidth="1"/>
    <col min="14851" max="15104" width="8.85546875" style="43"/>
    <col min="15105" max="15105" width="13.5703125" style="43" customWidth="1"/>
    <col min="15106" max="15106" width="59.28515625" style="43" customWidth="1"/>
    <col min="15107" max="15360" width="8.85546875" style="43"/>
    <col min="15361" max="15361" width="13.5703125" style="43" customWidth="1"/>
    <col min="15362" max="15362" width="59.28515625" style="43" customWidth="1"/>
    <col min="15363" max="15616" width="8.85546875" style="43"/>
    <col min="15617" max="15617" width="13.5703125" style="43" customWidth="1"/>
    <col min="15618" max="15618" width="59.28515625" style="43" customWidth="1"/>
    <col min="15619" max="15872" width="8.85546875" style="43"/>
    <col min="15873" max="15873" width="13.5703125" style="43" customWidth="1"/>
    <col min="15874" max="15874" width="59.28515625" style="43" customWidth="1"/>
    <col min="15875" max="16128" width="8.85546875" style="43"/>
    <col min="16129" max="16129" width="13.5703125" style="43" customWidth="1"/>
    <col min="16130" max="16130" width="59.28515625" style="43" customWidth="1"/>
    <col min="16131" max="16384" width="8.85546875" style="43"/>
  </cols>
  <sheetData>
    <row r="1" spans="1:16" ht="15.75" x14ac:dyDescent="0.25">
      <c r="A1" s="19" t="s">
        <v>166</v>
      </c>
      <c r="B1" s="41"/>
      <c r="C1" s="41"/>
      <c r="D1" s="41"/>
      <c r="E1" s="41"/>
      <c r="F1" s="41"/>
      <c r="G1" s="41"/>
    </row>
    <row r="2" spans="1:16" x14ac:dyDescent="0.2">
      <c r="A2" s="42"/>
      <c r="B2" s="42"/>
      <c r="C2" s="42"/>
      <c r="D2" s="42"/>
      <c r="E2" s="42"/>
      <c r="F2" s="42"/>
      <c r="G2" s="42"/>
      <c r="H2" s="25"/>
      <c r="I2" s="25"/>
      <c r="J2" s="25"/>
    </row>
    <row r="3" spans="1:16" x14ac:dyDescent="0.2">
      <c r="A3" s="42"/>
      <c r="B3" s="42"/>
      <c r="C3" s="42"/>
      <c r="D3" s="42"/>
      <c r="E3" s="42"/>
      <c r="F3" s="42"/>
      <c r="G3" s="42"/>
      <c r="H3" s="25"/>
      <c r="I3" s="25"/>
      <c r="J3" s="25"/>
    </row>
    <row r="4" spans="1:16" x14ac:dyDescent="0.2">
      <c r="A4" s="44" t="s">
        <v>167</v>
      </c>
      <c r="B4" s="44" t="s">
        <v>166</v>
      </c>
      <c r="D4" s="41"/>
      <c r="E4" s="41"/>
      <c r="F4" s="41"/>
      <c r="G4" s="41"/>
    </row>
    <row r="5" spans="1:16" x14ac:dyDescent="0.2">
      <c r="A5" s="44"/>
      <c r="B5" s="44"/>
      <c r="D5" s="41"/>
      <c r="E5" s="41"/>
      <c r="F5" s="41"/>
      <c r="G5" s="41"/>
    </row>
    <row r="6" spans="1:16" x14ac:dyDescent="0.2">
      <c r="A6" s="89" t="s">
        <v>168</v>
      </c>
      <c r="B6" s="41" t="s">
        <v>165</v>
      </c>
      <c r="D6" s="41"/>
      <c r="E6" s="41"/>
      <c r="F6" s="41"/>
      <c r="G6" s="41"/>
    </row>
    <row r="7" spans="1:16" x14ac:dyDescent="0.2">
      <c r="A7" s="89" t="s">
        <v>169</v>
      </c>
      <c r="B7" s="41" t="s">
        <v>170</v>
      </c>
      <c r="D7" s="41"/>
      <c r="E7" s="41"/>
      <c r="F7" s="41"/>
      <c r="G7" s="41"/>
    </row>
    <row r="8" spans="1:16" x14ac:dyDescent="0.2">
      <c r="A8" s="45"/>
      <c r="B8" s="41"/>
      <c r="D8" s="41"/>
      <c r="E8" s="41"/>
      <c r="F8" s="41"/>
      <c r="G8" s="41"/>
    </row>
    <row r="9" spans="1:16" x14ac:dyDescent="0.2">
      <c r="A9" s="89" t="s">
        <v>177</v>
      </c>
      <c r="B9" s="41" t="s">
        <v>181</v>
      </c>
      <c r="C9" s="41"/>
      <c r="D9" s="41"/>
      <c r="E9" s="41"/>
      <c r="F9" s="41"/>
      <c r="G9" s="41"/>
      <c r="H9" s="41"/>
      <c r="I9" s="41"/>
      <c r="J9" s="41"/>
      <c r="K9" s="45"/>
      <c r="L9" s="45"/>
      <c r="M9" s="45"/>
      <c r="N9" s="45"/>
      <c r="O9" s="45"/>
      <c r="P9" s="45"/>
    </row>
    <row r="10" spans="1:16" x14ac:dyDescent="0.2">
      <c r="A10" s="90" t="s">
        <v>178</v>
      </c>
      <c r="B10" s="41" t="s">
        <v>182</v>
      </c>
      <c r="C10" s="45"/>
      <c r="D10" s="45"/>
      <c r="E10" s="45"/>
      <c r="F10" s="45"/>
      <c r="G10" s="45"/>
      <c r="H10" s="45"/>
      <c r="I10" s="45"/>
      <c r="J10" s="45"/>
      <c r="K10" s="45"/>
      <c r="L10" s="45"/>
      <c r="M10" s="45"/>
      <c r="N10" s="45"/>
      <c r="O10" s="45"/>
      <c r="P10" s="45"/>
    </row>
    <row r="11" spans="1:16" x14ac:dyDescent="0.2">
      <c r="A11" s="89" t="s">
        <v>179</v>
      </c>
      <c r="B11" s="45" t="s">
        <v>183</v>
      </c>
      <c r="C11" s="45"/>
      <c r="D11" s="45"/>
      <c r="E11" s="45"/>
      <c r="F11" s="45"/>
      <c r="G11" s="45"/>
      <c r="H11" s="45"/>
      <c r="I11" s="45"/>
      <c r="J11" s="45"/>
      <c r="K11" s="45"/>
      <c r="L11" s="45"/>
      <c r="M11" s="45"/>
      <c r="N11" s="45"/>
      <c r="O11" s="45"/>
      <c r="P11" s="45"/>
    </row>
    <row r="12" spans="1:16" x14ac:dyDescent="0.2">
      <c r="A12" s="89" t="s">
        <v>180</v>
      </c>
      <c r="B12" s="45" t="s">
        <v>184</v>
      </c>
      <c r="C12" s="45"/>
      <c r="D12" s="45"/>
      <c r="E12" s="45"/>
      <c r="F12" s="45"/>
      <c r="G12" s="45"/>
      <c r="H12" s="45"/>
      <c r="I12" s="45"/>
      <c r="J12" s="45"/>
      <c r="K12" s="45"/>
      <c r="L12" s="45"/>
      <c r="M12" s="45"/>
      <c r="N12" s="45"/>
      <c r="O12" s="45"/>
      <c r="P12" s="45"/>
    </row>
    <row r="13" spans="1:16" x14ac:dyDescent="0.2">
      <c r="A13" s="46"/>
      <c r="B13" s="45"/>
      <c r="C13" s="45"/>
      <c r="D13" s="45"/>
      <c r="E13" s="45"/>
      <c r="F13" s="45"/>
      <c r="G13" s="45"/>
      <c r="H13" s="45"/>
      <c r="I13" s="45"/>
      <c r="J13" s="45"/>
      <c r="K13" s="45"/>
      <c r="L13" s="45"/>
      <c r="M13" s="45"/>
      <c r="N13" s="45"/>
      <c r="O13" s="45"/>
      <c r="P13" s="45"/>
    </row>
    <row r="14" spans="1:16" x14ac:dyDescent="0.2">
      <c r="A14" s="46"/>
      <c r="B14" s="45"/>
      <c r="C14" s="45"/>
      <c r="D14" s="45"/>
      <c r="E14" s="45"/>
      <c r="F14" s="45"/>
      <c r="G14" s="45"/>
      <c r="H14" s="45"/>
      <c r="I14" s="45"/>
      <c r="J14" s="45"/>
      <c r="K14" s="45"/>
      <c r="L14" s="45"/>
      <c r="M14" s="45"/>
      <c r="N14" s="45"/>
      <c r="O14" s="45"/>
      <c r="P14" s="45"/>
    </row>
    <row r="15" spans="1:16" x14ac:dyDescent="0.2">
      <c r="A15" s="46"/>
      <c r="B15" s="45"/>
      <c r="C15" s="45"/>
      <c r="D15" s="45"/>
      <c r="E15" s="45"/>
      <c r="F15" s="45"/>
      <c r="G15" s="45"/>
      <c r="H15" s="45"/>
      <c r="I15" s="45"/>
      <c r="J15" s="45"/>
      <c r="K15" s="45"/>
      <c r="L15" s="45"/>
      <c r="M15" s="45"/>
      <c r="N15" s="45"/>
      <c r="O15" s="45"/>
      <c r="P15" s="45"/>
    </row>
    <row r="16" spans="1:16" x14ac:dyDescent="0.2">
      <c r="A16" s="45"/>
      <c r="B16" s="45"/>
      <c r="C16" s="45"/>
      <c r="D16" s="45"/>
      <c r="E16" s="45"/>
      <c r="F16" s="45"/>
      <c r="G16" s="45"/>
      <c r="H16" s="45"/>
      <c r="I16" s="45"/>
      <c r="J16" s="45"/>
      <c r="K16" s="45"/>
      <c r="L16" s="45"/>
      <c r="M16" s="45"/>
      <c r="N16" s="45"/>
      <c r="O16" s="45"/>
      <c r="P16" s="45"/>
    </row>
    <row r="17" spans="1:16" x14ac:dyDescent="0.2">
      <c r="A17" s="45"/>
      <c r="B17" s="45"/>
      <c r="C17" s="45"/>
      <c r="D17" s="45"/>
      <c r="E17" s="45"/>
      <c r="F17" s="45"/>
      <c r="G17" s="45"/>
      <c r="H17" s="45"/>
      <c r="I17" s="45"/>
      <c r="J17" s="45"/>
      <c r="K17" s="45"/>
      <c r="L17" s="45"/>
      <c r="M17" s="45"/>
      <c r="N17" s="45"/>
      <c r="O17" s="45"/>
      <c r="P17" s="45"/>
    </row>
    <row r="18" spans="1:16" x14ac:dyDescent="0.2">
      <c r="A18" s="45"/>
      <c r="B18" s="45"/>
      <c r="C18" s="45"/>
      <c r="D18" s="45"/>
      <c r="E18" s="45"/>
      <c r="F18" s="45"/>
      <c r="G18" s="45"/>
      <c r="H18" s="45"/>
      <c r="I18" s="45"/>
      <c r="J18" s="45"/>
      <c r="K18" s="45"/>
      <c r="L18" s="45"/>
      <c r="M18" s="45"/>
      <c r="N18" s="45"/>
      <c r="O18" s="45"/>
      <c r="P18" s="45"/>
    </row>
    <row r="19" spans="1:16" x14ac:dyDescent="0.2">
      <c r="A19" s="45"/>
      <c r="B19" s="45"/>
      <c r="C19" s="45"/>
      <c r="D19" s="45"/>
      <c r="E19" s="45"/>
      <c r="F19" s="45"/>
      <c r="G19" s="45"/>
      <c r="H19" s="45"/>
      <c r="I19" s="45"/>
      <c r="J19" s="45"/>
      <c r="K19" s="45"/>
      <c r="L19" s="45"/>
      <c r="M19" s="45"/>
      <c r="N19" s="45"/>
      <c r="O19" s="45"/>
      <c r="P19" s="45"/>
    </row>
    <row r="20" spans="1:16" x14ac:dyDescent="0.2">
      <c r="A20" s="45"/>
      <c r="B20" s="45"/>
      <c r="C20" s="45"/>
      <c r="D20" s="45"/>
      <c r="E20" s="45"/>
      <c r="F20" s="45"/>
      <c r="G20" s="45"/>
      <c r="H20" s="45"/>
      <c r="I20" s="45"/>
      <c r="J20" s="45"/>
      <c r="K20" s="45"/>
      <c r="L20" s="45"/>
      <c r="M20" s="45"/>
      <c r="N20" s="45"/>
      <c r="O20" s="45"/>
      <c r="P20" s="45"/>
    </row>
    <row r="21" spans="1:16" x14ac:dyDescent="0.2">
      <c r="A21" s="45"/>
      <c r="B21" s="45"/>
      <c r="C21" s="45"/>
      <c r="D21" s="45"/>
      <c r="E21" s="45"/>
      <c r="F21" s="45"/>
      <c r="G21" s="45"/>
      <c r="H21" s="45"/>
      <c r="I21" s="45"/>
      <c r="J21" s="45"/>
      <c r="K21" s="45"/>
      <c r="L21" s="45"/>
      <c r="M21" s="45"/>
      <c r="N21" s="45"/>
      <c r="O21" s="45"/>
      <c r="P21" s="45"/>
    </row>
    <row r="22" spans="1:16" x14ac:dyDescent="0.2">
      <c r="A22" s="45"/>
      <c r="B22" s="45"/>
      <c r="C22" s="45"/>
      <c r="D22" s="45"/>
      <c r="E22" s="45"/>
      <c r="F22" s="45"/>
      <c r="G22" s="45"/>
      <c r="H22" s="45"/>
      <c r="I22" s="45"/>
      <c r="J22" s="45"/>
      <c r="K22" s="45"/>
      <c r="L22" s="45"/>
      <c r="M22" s="45"/>
      <c r="N22" s="45"/>
      <c r="O22" s="45"/>
      <c r="P22" s="45"/>
    </row>
    <row r="23" spans="1:16" x14ac:dyDescent="0.2">
      <c r="A23" s="45"/>
      <c r="B23" s="45"/>
      <c r="C23" s="45"/>
      <c r="D23" s="45"/>
      <c r="E23" s="45"/>
      <c r="F23" s="45"/>
      <c r="G23" s="45"/>
      <c r="H23" s="45"/>
      <c r="I23" s="45"/>
      <c r="J23" s="45"/>
      <c r="K23" s="45"/>
      <c r="L23" s="45"/>
      <c r="M23" s="45"/>
      <c r="N23" s="45"/>
      <c r="O23" s="45"/>
      <c r="P23" s="45"/>
    </row>
    <row r="24" spans="1:16" x14ac:dyDescent="0.2">
      <c r="A24" s="45"/>
      <c r="B24" s="45"/>
      <c r="C24" s="45"/>
      <c r="D24" s="45"/>
      <c r="E24" s="45"/>
      <c r="F24" s="45"/>
      <c r="G24" s="45"/>
      <c r="H24" s="45"/>
      <c r="I24" s="45"/>
      <c r="J24" s="45"/>
      <c r="K24" s="45"/>
      <c r="L24" s="45"/>
      <c r="M24" s="45"/>
      <c r="N24" s="45"/>
      <c r="O24" s="45"/>
      <c r="P24" s="45"/>
    </row>
    <row r="25" spans="1:16" x14ac:dyDescent="0.2">
      <c r="A25" s="45"/>
      <c r="B25" s="45"/>
      <c r="C25" s="45"/>
      <c r="D25" s="45"/>
      <c r="E25" s="45"/>
      <c r="F25" s="45"/>
      <c r="G25" s="45"/>
      <c r="H25" s="45"/>
      <c r="I25" s="45"/>
      <c r="J25" s="45"/>
      <c r="K25" s="45"/>
      <c r="L25" s="45"/>
      <c r="M25" s="45"/>
      <c r="N25" s="45"/>
      <c r="O25" s="45"/>
      <c r="P25" s="45"/>
    </row>
    <row r="26" spans="1:16" x14ac:dyDescent="0.2">
      <c r="A26" s="45"/>
      <c r="B26" s="45"/>
      <c r="C26" s="45"/>
      <c r="D26" s="45"/>
      <c r="E26" s="45"/>
      <c r="F26" s="45"/>
      <c r="G26" s="45"/>
      <c r="H26" s="45"/>
      <c r="I26" s="45"/>
      <c r="J26" s="45"/>
      <c r="K26" s="45"/>
      <c r="L26" s="45"/>
      <c r="M26" s="45"/>
      <c r="N26" s="45"/>
      <c r="O26" s="45"/>
      <c r="P26" s="45"/>
    </row>
    <row r="27" spans="1:16" x14ac:dyDescent="0.2">
      <c r="A27" s="45"/>
      <c r="B27" s="45"/>
      <c r="C27" s="45"/>
      <c r="D27" s="45"/>
      <c r="E27" s="45"/>
      <c r="F27" s="45"/>
      <c r="G27" s="45"/>
      <c r="H27" s="45"/>
      <c r="I27" s="45"/>
      <c r="J27" s="45"/>
      <c r="K27" s="45"/>
      <c r="L27" s="45"/>
      <c r="M27" s="45"/>
      <c r="N27" s="45"/>
      <c r="O27" s="45"/>
      <c r="P27" s="45"/>
    </row>
    <row r="36" spans="1:2" x14ac:dyDescent="0.2">
      <c r="A36" s="106" t="s">
        <v>171</v>
      </c>
      <c r="B36" s="91"/>
    </row>
    <row r="37" spans="1:2" x14ac:dyDescent="0.2">
      <c r="A37" s="107" t="s">
        <v>172</v>
      </c>
      <c r="B37" s="47"/>
    </row>
    <row r="38" spans="1:2" x14ac:dyDescent="0.2">
      <c r="A38" s="107" t="s">
        <v>173</v>
      </c>
      <c r="B38" s="47"/>
    </row>
    <row r="39" spans="1:2" x14ac:dyDescent="0.2">
      <c r="A39" s="107" t="s">
        <v>174</v>
      </c>
      <c r="B39" s="47"/>
    </row>
    <row r="40" spans="1:2" x14ac:dyDescent="0.2">
      <c r="A40" s="108" t="s">
        <v>175</v>
      </c>
      <c r="B40" s="92"/>
    </row>
    <row r="41" spans="1:2" x14ac:dyDescent="0.2">
      <c r="A41" s="108" t="s">
        <v>265</v>
      </c>
      <c r="B41" s="92"/>
    </row>
    <row r="42" spans="1:2" x14ac:dyDescent="0.2">
      <c r="A42" s="108" t="s">
        <v>266</v>
      </c>
      <c r="B42" s="92"/>
    </row>
    <row r="43" spans="1:2" x14ac:dyDescent="0.2">
      <c r="A43" s="108" t="s">
        <v>267</v>
      </c>
      <c r="B43" s="92"/>
    </row>
    <row r="44" spans="1:2" x14ac:dyDescent="0.2">
      <c r="A44" s="108" t="s">
        <v>268</v>
      </c>
      <c r="B44" s="92"/>
    </row>
    <row r="45" spans="1:2" x14ac:dyDescent="0.2">
      <c r="A45" s="107" t="s">
        <v>176</v>
      </c>
      <c r="B45" s="47"/>
    </row>
    <row r="47" spans="1:2" x14ac:dyDescent="0.2">
      <c r="A47" s="87"/>
    </row>
    <row r="51" spans="1:6" x14ac:dyDescent="0.2">
      <c r="A51" s="47"/>
      <c r="B51" s="47"/>
    </row>
    <row r="53" spans="1:6" x14ac:dyDescent="0.2">
      <c r="A53" s="88"/>
    </row>
    <row r="54" spans="1:6" x14ac:dyDescent="0.2">
      <c r="B54" s="87"/>
      <c r="C54" s="87"/>
      <c r="D54" s="87"/>
      <c r="E54" s="87"/>
      <c r="F54" s="87"/>
    </row>
  </sheetData>
  <sheetProtection algorithmName="SHA-512" hashValue="prYXTNCODLupKqtRAknW30iJcG5L0JBNQloDX/kKPHRduJ4wguRHew6g3466W/z9BP/1eF8XGDp8myq2TCpyaw==" saltValue="hy72IB2PY72Wksz6+4K+cg==" spinCount="100000" sheet="1" objects="1" scenarios="1"/>
  <hyperlinks>
    <hyperlink ref="A9" location="'1. Soort woning na verhuizing'!A1" display="Infographic 1"/>
    <hyperlink ref="A10" location="'2. Verhuizingen naar Almelo'!A1" display="Infographic 2"/>
    <hyperlink ref="A11" location="'3. Verhuizingen vanuit Almelo'!A1" display="Infographic 3"/>
    <hyperlink ref="A12" location="'4. Sociale voorzieningen'!A1" display="Infographic 4"/>
    <hyperlink ref="A6" location="Toelichting!A1" display="Toelichting"/>
    <hyperlink ref="A7" location="Bronbestanden!A1" display="Bronbestanden"/>
  </hyperlinks>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3"/>
  <sheetViews>
    <sheetView zoomScaleNormal="100" zoomScaleSheetLayoutView="70" workbookViewId="0"/>
  </sheetViews>
  <sheetFormatPr defaultColWidth="8.85546875" defaultRowHeight="15" x14ac:dyDescent="0.25"/>
  <cols>
    <col min="1" max="1" width="113" style="40" customWidth="1"/>
    <col min="2" max="16384" width="8.85546875" style="10"/>
  </cols>
  <sheetData>
    <row r="1" spans="1:3" ht="15.75" x14ac:dyDescent="0.25">
      <c r="A1" s="97" t="s">
        <v>165</v>
      </c>
      <c r="B1" s="29"/>
      <c r="C1" s="29"/>
    </row>
    <row r="2" spans="1:3" x14ac:dyDescent="0.25">
      <c r="A2" s="30"/>
    </row>
    <row r="3" spans="1:3" x14ac:dyDescent="0.25">
      <c r="A3" s="100" t="s">
        <v>135</v>
      </c>
    </row>
    <row r="4" spans="1:3" ht="4.5" customHeight="1" x14ac:dyDescent="0.25">
      <c r="A4" s="101"/>
    </row>
    <row r="5" spans="1:3" ht="76.5" x14ac:dyDescent="0.25">
      <c r="A5" s="31" t="s">
        <v>271</v>
      </c>
    </row>
    <row r="6" spans="1:3" x14ac:dyDescent="0.25">
      <c r="A6" s="116" t="s">
        <v>270</v>
      </c>
    </row>
    <row r="7" spans="1:3" s="36" customFormat="1" x14ac:dyDescent="0.25">
      <c r="A7" s="35"/>
    </row>
    <row r="8" spans="1:3" ht="18" customHeight="1" x14ac:dyDescent="0.25">
      <c r="A8" s="98" t="s">
        <v>163</v>
      </c>
    </row>
    <row r="9" spans="1:3" ht="4.5" customHeight="1" x14ac:dyDescent="0.25">
      <c r="A9" s="101"/>
    </row>
    <row r="10" spans="1:3" ht="15" customHeight="1" x14ac:dyDescent="0.25">
      <c r="A10" s="31" t="s">
        <v>246</v>
      </c>
    </row>
    <row r="11" spans="1:3" ht="92.25" customHeight="1" x14ac:dyDescent="0.25">
      <c r="A11" s="31" t="s">
        <v>247</v>
      </c>
    </row>
    <row r="12" spans="1:3" ht="4.5" customHeight="1" x14ac:dyDescent="0.25">
      <c r="A12" s="101"/>
    </row>
    <row r="13" spans="1:3" ht="51" x14ac:dyDescent="0.25">
      <c r="A13" s="31" t="s">
        <v>248</v>
      </c>
    </row>
    <row r="14" spans="1:3" ht="4.5" customHeight="1" x14ac:dyDescent="0.25">
      <c r="A14" s="101"/>
    </row>
    <row r="15" spans="1:3" ht="76.5" x14ac:dyDescent="0.25">
      <c r="A15" s="31" t="s">
        <v>249</v>
      </c>
    </row>
    <row r="16" spans="1:3" ht="4.5" customHeight="1" x14ac:dyDescent="0.25">
      <c r="A16" s="101"/>
    </row>
    <row r="17" spans="1:1" ht="38.25" x14ac:dyDescent="0.25">
      <c r="A17" s="31" t="s">
        <v>164</v>
      </c>
    </row>
    <row r="18" spans="1:1" ht="4.5" customHeight="1" x14ac:dyDescent="0.25">
      <c r="A18" s="101"/>
    </row>
    <row r="19" spans="1:1" ht="63.75" x14ac:dyDescent="0.25">
      <c r="A19" s="31" t="s">
        <v>256</v>
      </c>
    </row>
    <row r="20" spans="1:1" ht="4.5" customHeight="1" x14ac:dyDescent="0.25">
      <c r="A20" s="101"/>
    </row>
    <row r="21" spans="1:1" ht="41.25" customHeight="1" x14ac:dyDescent="0.25">
      <c r="A21" s="31" t="s">
        <v>136</v>
      </c>
    </row>
    <row r="22" spans="1:1" x14ac:dyDescent="0.25">
      <c r="A22" s="32"/>
    </row>
    <row r="23" spans="1:1" x14ac:dyDescent="0.25">
      <c r="A23" s="33" t="s">
        <v>137</v>
      </c>
    </row>
    <row r="24" spans="1:1" ht="4.5" customHeight="1" x14ac:dyDescent="0.25">
      <c r="A24" s="101"/>
    </row>
    <row r="25" spans="1:1" ht="25.5" x14ac:dyDescent="0.25">
      <c r="A25" s="34" t="s">
        <v>257</v>
      </c>
    </row>
    <row r="26" spans="1:1" ht="4.5" customHeight="1" x14ac:dyDescent="0.25">
      <c r="A26" s="101"/>
    </row>
    <row r="27" spans="1:1" ht="26.25" customHeight="1" x14ac:dyDescent="0.25">
      <c r="A27" s="34" t="s">
        <v>258</v>
      </c>
    </row>
    <row r="28" spans="1:1" ht="4.5" customHeight="1" x14ac:dyDescent="0.25">
      <c r="A28" s="101"/>
    </row>
    <row r="29" spans="1:1" s="17" customFormat="1" ht="25.5" x14ac:dyDescent="0.25">
      <c r="A29" s="31" t="s">
        <v>259</v>
      </c>
    </row>
    <row r="30" spans="1:1" ht="4.5" customHeight="1" x14ac:dyDescent="0.25">
      <c r="A30" s="101"/>
    </row>
    <row r="31" spans="1:1" s="17" customFormat="1" ht="79.5" customHeight="1" x14ac:dyDescent="0.25">
      <c r="A31" s="31" t="s">
        <v>138</v>
      </c>
    </row>
    <row r="32" spans="1:1" s="17" customFormat="1" x14ac:dyDescent="0.25">
      <c r="A32" s="99"/>
    </row>
    <row r="33" spans="1:1" s="17" customFormat="1" x14ac:dyDescent="0.25">
      <c r="A33" s="102" t="s">
        <v>35</v>
      </c>
    </row>
    <row r="34" spans="1:1" ht="4.5" customHeight="1" x14ac:dyDescent="0.25">
      <c r="A34" s="101"/>
    </row>
    <row r="35" spans="1:1" s="17" customFormat="1" ht="25.5" x14ac:dyDescent="0.25">
      <c r="A35" s="34" t="s">
        <v>260</v>
      </c>
    </row>
    <row r="36" spans="1:1" s="17" customFormat="1" x14ac:dyDescent="0.25">
      <c r="A36" s="34" t="s">
        <v>139</v>
      </c>
    </row>
    <row r="37" spans="1:1" x14ac:dyDescent="0.25">
      <c r="A37" s="99"/>
    </row>
    <row r="38" spans="1:1" x14ac:dyDescent="0.25">
      <c r="A38" s="100" t="s">
        <v>140</v>
      </c>
    </row>
    <row r="39" spans="1:1" ht="4.5" customHeight="1" x14ac:dyDescent="0.25">
      <c r="A39" s="101"/>
    </row>
    <row r="40" spans="1:1" ht="69.75" customHeight="1" x14ac:dyDescent="0.25">
      <c r="A40" s="34" t="s">
        <v>261</v>
      </c>
    </row>
    <row r="41" spans="1:1" s="36" customFormat="1" x14ac:dyDescent="0.25">
      <c r="A41" s="99"/>
    </row>
    <row r="42" spans="1:1" x14ac:dyDescent="0.25">
      <c r="A42" s="100" t="s">
        <v>5</v>
      </c>
    </row>
    <row r="43" spans="1:1" ht="4.5" customHeight="1" x14ac:dyDescent="0.25">
      <c r="A43" s="101"/>
    </row>
    <row r="44" spans="1:1" ht="51" x14ac:dyDescent="0.25">
      <c r="A44" s="34" t="s">
        <v>262</v>
      </c>
    </row>
    <row r="45" spans="1:1" x14ac:dyDescent="0.25">
      <c r="A45" s="99"/>
    </row>
    <row r="46" spans="1:1" x14ac:dyDescent="0.25">
      <c r="A46" s="100" t="s">
        <v>141</v>
      </c>
    </row>
    <row r="47" spans="1:1" ht="4.5" customHeight="1" x14ac:dyDescent="0.25">
      <c r="A47" s="101"/>
    </row>
    <row r="48" spans="1:1" ht="51" x14ac:dyDescent="0.25">
      <c r="A48" s="34" t="s">
        <v>263</v>
      </c>
    </row>
    <row r="49" spans="1:1" x14ac:dyDescent="0.25">
      <c r="A49" s="99"/>
    </row>
    <row r="50" spans="1:1" x14ac:dyDescent="0.25">
      <c r="A50" s="100" t="s">
        <v>142</v>
      </c>
    </row>
    <row r="51" spans="1:1" ht="4.5" customHeight="1" x14ac:dyDescent="0.25">
      <c r="A51" s="101"/>
    </row>
    <row r="52" spans="1:1" ht="38.25" x14ac:dyDescent="0.25">
      <c r="A52" s="34" t="s">
        <v>264</v>
      </c>
    </row>
    <row r="53" spans="1:1" x14ac:dyDescent="0.25">
      <c r="A53" s="35"/>
    </row>
    <row r="54" spans="1:1" x14ac:dyDescent="0.25">
      <c r="A54" s="100" t="s">
        <v>143</v>
      </c>
    </row>
    <row r="55" spans="1:1" ht="4.5" customHeight="1" x14ac:dyDescent="0.25">
      <c r="A55" s="101"/>
    </row>
    <row r="56" spans="1:1" x14ac:dyDescent="0.25">
      <c r="A56" s="37" t="s">
        <v>144</v>
      </c>
    </row>
    <row r="57" spans="1:1" ht="4.5" customHeight="1" x14ac:dyDescent="0.25">
      <c r="A57" s="101"/>
    </row>
    <row r="58" spans="1:1" ht="25.5" x14ac:dyDescent="0.25">
      <c r="A58" s="31" t="s">
        <v>145</v>
      </c>
    </row>
    <row r="59" spans="1:1" ht="4.5" customHeight="1" x14ac:dyDescent="0.25">
      <c r="A59" s="101"/>
    </row>
    <row r="60" spans="1:1" ht="25.5" x14ac:dyDescent="0.25">
      <c r="A60" s="37" t="s">
        <v>146</v>
      </c>
    </row>
    <row r="61" spans="1:1" ht="4.5" customHeight="1" x14ac:dyDescent="0.25">
      <c r="A61" s="101"/>
    </row>
    <row r="62" spans="1:1" ht="89.25" x14ac:dyDescent="0.25">
      <c r="A62" s="37" t="s">
        <v>147</v>
      </c>
    </row>
    <row r="63" spans="1:1" ht="4.5" customHeight="1" x14ac:dyDescent="0.25">
      <c r="A63" s="101"/>
    </row>
    <row r="64" spans="1:1" ht="25.5" x14ac:dyDescent="0.25">
      <c r="A64" s="37" t="s">
        <v>148</v>
      </c>
    </row>
    <row r="65" spans="1:1" ht="4.5" customHeight="1" x14ac:dyDescent="0.25">
      <c r="A65" s="101"/>
    </row>
    <row r="66" spans="1:1" ht="102" x14ac:dyDescent="0.25">
      <c r="A66" s="37" t="s">
        <v>149</v>
      </c>
    </row>
    <row r="67" spans="1:1" ht="4.5" customHeight="1" x14ac:dyDescent="0.25">
      <c r="A67" s="101"/>
    </row>
    <row r="68" spans="1:1" ht="25.5" x14ac:dyDescent="0.25">
      <c r="A68" s="31" t="s">
        <v>150</v>
      </c>
    </row>
    <row r="69" spans="1:1" ht="4.5" customHeight="1" x14ac:dyDescent="0.25">
      <c r="A69" s="101"/>
    </row>
    <row r="70" spans="1:1" ht="38.25" x14ac:dyDescent="0.25">
      <c r="A70" s="37" t="s">
        <v>151</v>
      </c>
    </row>
    <row r="71" spans="1:1" ht="4.5" customHeight="1" x14ac:dyDescent="0.25">
      <c r="A71" s="101"/>
    </row>
    <row r="72" spans="1:1" ht="25.5" x14ac:dyDescent="0.25">
      <c r="A72" s="37" t="s">
        <v>152</v>
      </c>
    </row>
    <row r="73" spans="1:1" ht="4.5" customHeight="1" x14ac:dyDescent="0.25">
      <c r="A73" s="101"/>
    </row>
    <row r="74" spans="1:1" ht="63.75" x14ac:dyDescent="0.25">
      <c r="A74" s="37" t="s">
        <v>153</v>
      </c>
    </row>
    <row r="75" spans="1:1" ht="4.5" customHeight="1" x14ac:dyDescent="0.25">
      <c r="A75" s="101"/>
    </row>
    <row r="76" spans="1:1" ht="25.5" x14ac:dyDescent="0.25">
      <c r="A76" s="37" t="s">
        <v>154</v>
      </c>
    </row>
    <row r="77" spans="1:1" ht="4.5" customHeight="1" x14ac:dyDescent="0.25">
      <c r="A77" s="101"/>
    </row>
    <row r="78" spans="1:1" ht="51" x14ac:dyDescent="0.25">
      <c r="A78" s="37" t="s">
        <v>155</v>
      </c>
    </row>
    <row r="79" spans="1:1" ht="4.5" customHeight="1" x14ac:dyDescent="0.25">
      <c r="A79" s="101"/>
    </row>
    <row r="80" spans="1:1" ht="25.5" x14ac:dyDescent="0.25">
      <c r="A80" s="38" t="s">
        <v>156</v>
      </c>
    </row>
    <row r="81" spans="1:1" x14ac:dyDescent="0.25">
      <c r="A81" s="39"/>
    </row>
    <row r="82" spans="1:1" x14ac:dyDescent="0.25">
      <c r="A82" s="103" t="s">
        <v>157</v>
      </c>
    </row>
    <row r="83" spans="1:1" ht="4.5" customHeight="1" x14ac:dyDescent="0.25">
      <c r="A83" s="104"/>
    </row>
    <row r="84" spans="1:1" x14ac:dyDescent="0.25">
      <c r="A84" s="105" t="s">
        <v>158</v>
      </c>
    </row>
    <row r="85" spans="1:1" ht="4.5" customHeight="1" x14ac:dyDescent="0.25">
      <c r="A85" s="104"/>
    </row>
    <row r="86" spans="1:1" x14ac:dyDescent="0.25">
      <c r="A86" s="105" t="s">
        <v>159</v>
      </c>
    </row>
    <row r="87" spans="1:1" ht="4.5" customHeight="1" x14ac:dyDescent="0.25">
      <c r="A87" s="104"/>
    </row>
    <row r="88" spans="1:1" x14ac:dyDescent="0.25">
      <c r="A88" s="105" t="s">
        <v>160</v>
      </c>
    </row>
    <row r="89" spans="1:1" ht="4.5" customHeight="1" x14ac:dyDescent="0.25">
      <c r="A89" s="104"/>
    </row>
    <row r="90" spans="1:1" x14ac:dyDescent="0.25">
      <c r="A90" s="105" t="s">
        <v>161</v>
      </c>
    </row>
    <row r="91" spans="1:1" ht="4.5" customHeight="1" x14ac:dyDescent="0.25">
      <c r="A91" s="104"/>
    </row>
    <row r="92" spans="1:1" x14ac:dyDescent="0.25">
      <c r="A92" s="105" t="s">
        <v>162</v>
      </c>
    </row>
    <row r="93" spans="1:1" ht="4.5" customHeight="1" x14ac:dyDescent="0.25">
      <c r="A93" s="104"/>
    </row>
  </sheetData>
  <sheetProtection algorithmName="SHA-512" hashValue="hFds86sTR8iU2mT9GzmUwJgxeArTue5Fs8w9mAag3YsjU46vDcC5b4do7Ca67o/QKK6z75dRlBbWG1o7IVKYcA==" saltValue="t3MfA5xCGM94p1CwuaOgOQ==" spinCount="100000" sheet="1" objects="1" scenarios="1"/>
  <hyperlinks>
    <hyperlink ref="A6"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Normal="100" workbookViewId="0"/>
  </sheetViews>
  <sheetFormatPr defaultColWidth="19.140625" defaultRowHeight="12.75" x14ac:dyDescent="0.2"/>
  <cols>
    <col min="1" max="1" width="75.7109375" style="50" customWidth="1"/>
    <col min="2" max="2" width="99.28515625" style="49" customWidth="1"/>
    <col min="3" max="3" width="19.140625" style="48"/>
    <col min="4" max="4" width="57.42578125" style="48" customWidth="1"/>
    <col min="5" max="256" width="19.140625" style="48"/>
    <col min="257" max="257" width="75.7109375" style="48" customWidth="1"/>
    <col min="258" max="258" width="99.28515625" style="48" customWidth="1"/>
    <col min="259" max="259" width="19.140625" style="48"/>
    <col min="260" max="260" width="57.42578125" style="48" customWidth="1"/>
    <col min="261" max="512" width="19.140625" style="48"/>
    <col min="513" max="513" width="75.7109375" style="48" customWidth="1"/>
    <col min="514" max="514" width="99.28515625" style="48" customWidth="1"/>
    <col min="515" max="515" width="19.140625" style="48"/>
    <col min="516" max="516" width="57.42578125" style="48" customWidth="1"/>
    <col min="517" max="768" width="19.140625" style="48"/>
    <col min="769" max="769" width="75.7109375" style="48" customWidth="1"/>
    <col min="770" max="770" width="99.28515625" style="48" customWidth="1"/>
    <col min="771" max="771" width="19.140625" style="48"/>
    <col min="772" max="772" width="57.42578125" style="48" customWidth="1"/>
    <col min="773" max="1024" width="19.140625" style="48"/>
    <col min="1025" max="1025" width="75.7109375" style="48" customWidth="1"/>
    <col min="1026" max="1026" width="99.28515625" style="48" customWidth="1"/>
    <col min="1027" max="1027" width="19.140625" style="48"/>
    <col min="1028" max="1028" width="57.42578125" style="48" customWidth="1"/>
    <col min="1029" max="1280" width="19.140625" style="48"/>
    <col min="1281" max="1281" width="75.7109375" style="48" customWidth="1"/>
    <col min="1282" max="1282" width="99.28515625" style="48" customWidth="1"/>
    <col min="1283" max="1283" width="19.140625" style="48"/>
    <col min="1284" max="1284" width="57.42578125" style="48" customWidth="1"/>
    <col min="1285" max="1536" width="19.140625" style="48"/>
    <col min="1537" max="1537" width="75.7109375" style="48" customWidth="1"/>
    <col min="1538" max="1538" width="99.28515625" style="48" customWidth="1"/>
    <col min="1539" max="1539" width="19.140625" style="48"/>
    <col min="1540" max="1540" width="57.42578125" style="48" customWidth="1"/>
    <col min="1541" max="1792" width="19.140625" style="48"/>
    <col min="1793" max="1793" width="75.7109375" style="48" customWidth="1"/>
    <col min="1794" max="1794" width="99.28515625" style="48" customWidth="1"/>
    <col min="1795" max="1795" width="19.140625" style="48"/>
    <col min="1796" max="1796" width="57.42578125" style="48" customWidth="1"/>
    <col min="1797" max="2048" width="19.140625" style="48"/>
    <col min="2049" max="2049" width="75.7109375" style="48" customWidth="1"/>
    <col min="2050" max="2050" width="99.28515625" style="48" customWidth="1"/>
    <col min="2051" max="2051" width="19.140625" style="48"/>
    <col min="2052" max="2052" width="57.42578125" style="48" customWidth="1"/>
    <col min="2053" max="2304" width="19.140625" style="48"/>
    <col min="2305" max="2305" width="75.7109375" style="48" customWidth="1"/>
    <col min="2306" max="2306" width="99.28515625" style="48" customWidth="1"/>
    <col min="2307" max="2307" width="19.140625" style="48"/>
    <col min="2308" max="2308" width="57.42578125" style="48" customWidth="1"/>
    <col min="2309" max="2560" width="19.140625" style="48"/>
    <col min="2561" max="2561" width="75.7109375" style="48" customWidth="1"/>
    <col min="2562" max="2562" width="99.28515625" style="48" customWidth="1"/>
    <col min="2563" max="2563" width="19.140625" style="48"/>
    <col min="2564" max="2564" width="57.42578125" style="48" customWidth="1"/>
    <col min="2565" max="2816" width="19.140625" style="48"/>
    <col min="2817" max="2817" width="75.7109375" style="48" customWidth="1"/>
    <col min="2818" max="2818" width="99.28515625" style="48" customWidth="1"/>
    <col min="2819" max="2819" width="19.140625" style="48"/>
    <col min="2820" max="2820" width="57.42578125" style="48" customWidth="1"/>
    <col min="2821" max="3072" width="19.140625" style="48"/>
    <col min="3073" max="3073" width="75.7109375" style="48" customWidth="1"/>
    <col min="3074" max="3074" width="99.28515625" style="48" customWidth="1"/>
    <col min="3075" max="3075" width="19.140625" style="48"/>
    <col min="3076" max="3076" width="57.42578125" style="48" customWidth="1"/>
    <col min="3077" max="3328" width="19.140625" style="48"/>
    <col min="3329" max="3329" width="75.7109375" style="48" customWidth="1"/>
    <col min="3330" max="3330" width="99.28515625" style="48" customWidth="1"/>
    <col min="3331" max="3331" width="19.140625" style="48"/>
    <col min="3332" max="3332" width="57.42578125" style="48" customWidth="1"/>
    <col min="3333" max="3584" width="19.140625" style="48"/>
    <col min="3585" max="3585" width="75.7109375" style="48" customWidth="1"/>
    <col min="3586" max="3586" width="99.28515625" style="48" customWidth="1"/>
    <col min="3587" max="3587" width="19.140625" style="48"/>
    <col min="3588" max="3588" width="57.42578125" style="48" customWidth="1"/>
    <col min="3589" max="3840" width="19.140625" style="48"/>
    <col min="3841" max="3841" width="75.7109375" style="48" customWidth="1"/>
    <col min="3842" max="3842" width="99.28515625" style="48" customWidth="1"/>
    <col min="3843" max="3843" width="19.140625" style="48"/>
    <col min="3844" max="3844" width="57.42578125" style="48" customWidth="1"/>
    <col min="3845" max="4096" width="19.140625" style="48"/>
    <col min="4097" max="4097" width="75.7109375" style="48" customWidth="1"/>
    <col min="4098" max="4098" width="99.28515625" style="48" customWidth="1"/>
    <col min="4099" max="4099" width="19.140625" style="48"/>
    <col min="4100" max="4100" width="57.42578125" style="48" customWidth="1"/>
    <col min="4101" max="4352" width="19.140625" style="48"/>
    <col min="4353" max="4353" width="75.7109375" style="48" customWidth="1"/>
    <col min="4354" max="4354" width="99.28515625" style="48" customWidth="1"/>
    <col min="4355" max="4355" width="19.140625" style="48"/>
    <col min="4356" max="4356" width="57.42578125" style="48" customWidth="1"/>
    <col min="4357" max="4608" width="19.140625" style="48"/>
    <col min="4609" max="4609" width="75.7109375" style="48" customWidth="1"/>
    <col min="4610" max="4610" width="99.28515625" style="48" customWidth="1"/>
    <col min="4611" max="4611" width="19.140625" style="48"/>
    <col min="4612" max="4612" width="57.42578125" style="48" customWidth="1"/>
    <col min="4613" max="4864" width="19.140625" style="48"/>
    <col min="4865" max="4865" width="75.7109375" style="48" customWidth="1"/>
    <col min="4866" max="4866" width="99.28515625" style="48" customWidth="1"/>
    <col min="4867" max="4867" width="19.140625" style="48"/>
    <col min="4868" max="4868" width="57.42578125" style="48" customWidth="1"/>
    <col min="4869" max="5120" width="19.140625" style="48"/>
    <col min="5121" max="5121" width="75.7109375" style="48" customWidth="1"/>
    <col min="5122" max="5122" width="99.28515625" style="48" customWidth="1"/>
    <col min="5123" max="5123" width="19.140625" style="48"/>
    <col min="5124" max="5124" width="57.42578125" style="48" customWidth="1"/>
    <col min="5125" max="5376" width="19.140625" style="48"/>
    <col min="5377" max="5377" width="75.7109375" style="48" customWidth="1"/>
    <col min="5378" max="5378" width="99.28515625" style="48" customWidth="1"/>
    <col min="5379" max="5379" width="19.140625" style="48"/>
    <col min="5380" max="5380" width="57.42578125" style="48" customWidth="1"/>
    <col min="5381" max="5632" width="19.140625" style="48"/>
    <col min="5633" max="5633" width="75.7109375" style="48" customWidth="1"/>
    <col min="5634" max="5634" width="99.28515625" style="48" customWidth="1"/>
    <col min="5635" max="5635" width="19.140625" style="48"/>
    <col min="5636" max="5636" width="57.42578125" style="48" customWidth="1"/>
    <col min="5637" max="5888" width="19.140625" style="48"/>
    <col min="5889" max="5889" width="75.7109375" style="48" customWidth="1"/>
    <col min="5890" max="5890" width="99.28515625" style="48" customWidth="1"/>
    <col min="5891" max="5891" width="19.140625" style="48"/>
    <col min="5892" max="5892" width="57.42578125" style="48" customWidth="1"/>
    <col min="5893" max="6144" width="19.140625" style="48"/>
    <col min="6145" max="6145" width="75.7109375" style="48" customWidth="1"/>
    <col min="6146" max="6146" width="99.28515625" style="48" customWidth="1"/>
    <col min="6147" max="6147" width="19.140625" style="48"/>
    <col min="6148" max="6148" width="57.42578125" style="48" customWidth="1"/>
    <col min="6149" max="6400" width="19.140625" style="48"/>
    <col min="6401" max="6401" width="75.7109375" style="48" customWidth="1"/>
    <col min="6402" max="6402" width="99.28515625" style="48" customWidth="1"/>
    <col min="6403" max="6403" width="19.140625" style="48"/>
    <col min="6404" max="6404" width="57.42578125" style="48" customWidth="1"/>
    <col min="6405" max="6656" width="19.140625" style="48"/>
    <col min="6657" max="6657" width="75.7109375" style="48" customWidth="1"/>
    <col min="6658" max="6658" width="99.28515625" style="48" customWidth="1"/>
    <col min="6659" max="6659" width="19.140625" style="48"/>
    <col min="6660" max="6660" width="57.42578125" style="48" customWidth="1"/>
    <col min="6661" max="6912" width="19.140625" style="48"/>
    <col min="6913" max="6913" width="75.7109375" style="48" customWidth="1"/>
    <col min="6914" max="6914" width="99.28515625" style="48" customWidth="1"/>
    <col min="6915" max="6915" width="19.140625" style="48"/>
    <col min="6916" max="6916" width="57.42578125" style="48" customWidth="1"/>
    <col min="6917" max="7168" width="19.140625" style="48"/>
    <col min="7169" max="7169" width="75.7109375" style="48" customWidth="1"/>
    <col min="7170" max="7170" width="99.28515625" style="48" customWidth="1"/>
    <col min="7171" max="7171" width="19.140625" style="48"/>
    <col min="7172" max="7172" width="57.42578125" style="48" customWidth="1"/>
    <col min="7173" max="7424" width="19.140625" style="48"/>
    <col min="7425" max="7425" width="75.7109375" style="48" customWidth="1"/>
    <col min="7426" max="7426" width="99.28515625" style="48" customWidth="1"/>
    <col min="7427" max="7427" width="19.140625" style="48"/>
    <col min="7428" max="7428" width="57.42578125" style="48" customWidth="1"/>
    <col min="7429" max="7680" width="19.140625" style="48"/>
    <col min="7681" max="7681" width="75.7109375" style="48" customWidth="1"/>
    <col min="7682" max="7682" width="99.28515625" style="48" customWidth="1"/>
    <col min="7683" max="7683" width="19.140625" style="48"/>
    <col min="7684" max="7684" width="57.42578125" style="48" customWidth="1"/>
    <col min="7685" max="7936" width="19.140625" style="48"/>
    <col min="7937" max="7937" width="75.7109375" style="48" customWidth="1"/>
    <col min="7938" max="7938" width="99.28515625" style="48" customWidth="1"/>
    <col min="7939" max="7939" width="19.140625" style="48"/>
    <col min="7940" max="7940" width="57.42578125" style="48" customWidth="1"/>
    <col min="7941" max="8192" width="19.140625" style="48"/>
    <col min="8193" max="8193" width="75.7109375" style="48" customWidth="1"/>
    <col min="8194" max="8194" width="99.28515625" style="48" customWidth="1"/>
    <col min="8195" max="8195" width="19.140625" style="48"/>
    <col min="8196" max="8196" width="57.42578125" style="48" customWidth="1"/>
    <col min="8197" max="8448" width="19.140625" style="48"/>
    <col min="8449" max="8449" width="75.7109375" style="48" customWidth="1"/>
    <col min="8450" max="8450" width="99.28515625" style="48" customWidth="1"/>
    <col min="8451" max="8451" width="19.140625" style="48"/>
    <col min="8452" max="8452" width="57.42578125" style="48" customWidth="1"/>
    <col min="8453" max="8704" width="19.140625" style="48"/>
    <col min="8705" max="8705" width="75.7109375" style="48" customWidth="1"/>
    <col min="8706" max="8706" width="99.28515625" style="48" customWidth="1"/>
    <col min="8707" max="8707" width="19.140625" style="48"/>
    <col min="8708" max="8708" width="57.42578125" style="48" customWidth="1"/>
    <col min="8709" max="8960" width="19.140625" style="48"/>
    <col min="8961" max="8961" width="75.7109375" style="48" customWidth="1"/>
    <col min="8962" max="8962" width="99.28515625" style="48" customWidth="1"/>
    <col min="8963" max="8963" width="19.140625" style="48"/>
    <col min="8964" max="8964" width="57.42578125" style="48" customWidth="1"/>
    <col min="8965" max="9216" width="19.140625" style="48"/>
    <col min="9217" max="9217" width="75.7109375" style="48" customWidth="1"/>
    <col min="9218" max="9218" width="99.28515625" style="48" customWidth="1"/>
    <col min="9219" max="9219" width="19.140625" style="48"/>
    <col min="9220" max="9220" width="57.42578125" style="48" customWidth="1"/>
    <col min="9221" max="9472" width="19.140625" style="48"/>
    <col min="9473" max="9473" width="75.7109375" style="48" customWidth="1"/>
    <col min="9474" max="9474" width="99.28515625" style="48" customWidth="1"/>
    <col min="9475" max="9475" width="19.140625" style="48"/>
    <col min="9476" max="9476" width="57.42578125" style="48" customWidth="1"/>
    <col min="9477" max="9728" width="19.140625" style="48"/>
    <col min="9729" max="9729" width="75.7109375" style="48" customWidth="1"/>
    <col min="9730" max="9730" width="99.28515625" style="48" customWidth="1"/>
    <col min="9731" max="9731" width="19.140625" style="48"/>
    <col min="9732" max="9732" width="57.42578125" style="48" customWidth="1"/>
    <col min="9733" max="9984" width="19.140625" style="48"/>
    <col min="9985" max="9985" width="75.7109375" style="48" customWidth="1"/>
    <col min="9986" max="9986" width="99.28515625" style="48" customWidth="1"/>
    <col min="9987" max="9987" width="19.140625" style="48"/>
    <col min="9988" max="9988" width="57.42578125" style="48" customWidth="1"/>
    <col min="9989" max="10240" width="19.140625" style="48"/>
    <col min="10241" max="10241" width="75.7109375" style="48" customWidth="1"/>
    <col min="10242" max="10242" width="99.28515625" style="48" customWidth="1"/>
    <col min="10243" max="10243" width="19.140625" style="48"/>
    <col min="10244" max="10244" width="57.42578125" style="48" customWidth="1"/>
    <col min="10245" max="10496" width="19.140625" style="48"/>
    <col min="10497" max="10497" width="75.7109375" style="48" customWidth="1"/>
    <col min="10498" max="10498" width="99.28515625" style="48" customWidth="1"/>
    <col min="10499" max="10499" width="19.140625" style="48"/>
    <col min="10500" max="10500" width="57.42578125" style="48" customWidth="1"/>
    <col min="10501" max="10752" width="19.140625" style="48"/>
    <col min="10753" max="10753" width="75.7109375" style="48" customWidth="1"/>
    <col min="10754" max="10754" width="99.28515625" style="48" customWidth="1"/>
    <col min="10755" max="10755" width="19.140625" style="48"/>
    <col min="10756" max="10756" width="57.42578125" style="48" customWidth="1"/>
    <col min="10757" max="11008" width="19.140625" style="48"/>
    <col min="11009" max="11009" width="75.7109375" style="48" customWidth="1"/>
    <col min="11010" max="11010" width="99.28515625" style="48" customWidth="1"/>
    <col min="11011" max="11011" width="19.140625" style="48"/>
    <col min="11012" max="11012" width="57.42578125" style="48" customWidth="1"/>
    <col min="11013" max="11264" width="19.140625" style="48"/>
    <col min="11265" max="11265" width="75.7109375" style="48" customWidth="1"/>
    <col min="11266" max="11266" width="99.28515625" style="48" customWidth="1"/>
    <col min="11267" max="11267" width="19.140625" style="48"/>
    <col min="11268" max="11268" width="57.42578125" style="48" customWidth="1"/>
    <col min="11269" max="11520" width="19.140625" style="48"/>
    <col min="11521" max="11521" width="75.7109375" style="48" customWidth="1"/>
    <col min="11522" max="11522" width="99.28515625" style="48" customWidth="1"/>
    <col min="11523" max="11523" width="19.140625" style="48"/>
    <col min="11524" max="11524" width="57.42578125" style="48" customWidth="1"/>
    <col min="11525" max="11776" width="19.140625" style="48"/>
    <col min="11777" max="11777" width="75.7109375" style="48" customWidth="1"/>
    <col min="11778" max="11778" width="99.28515625" style="48" customWidth="1"/>
    <col min="11779" max="11779" width="19.140625" style="48"/>
    <col min="11780" max="11780" width="57.42578125" style="48" customWidth="1"/>
    <col min="11781" max="12032" width="19.140625" style="48"/>
    <col min="12033" max="12033" width="75.7109375" style="48" customWidth="1"/>
    <col min="12034" max="12034" width="99.28515625" style="48" customWidth="1"/>
    <col min="12035" max="12035" width="19.140625" style="48"/>
    <col min="12036" max="12036" width="57.42578125" style="48" customWidth="1"/>
    <col min="12037" max="12288" width="19.140625" style="48"/>
    <col min="12289" max="12289" width="75.7109375" style="48" customWidth="1"/>
    <col min="12290" max="12290" width="99.28515625" style="48" customWidth="1"/>
    <col min="12291" max="12291" width="19.140625" style="48"/>
    <col min="12292" max="12292" width="57.42578125" style="48" customWidth="1"/>
    <col min="12293" max="12544" width="19.140625" style="48"/>
    <col min="12545" max="12545" width="75.7109375" style="48" customWidth="1"/>
    <col min="12546" max="12546" width="99.28515625" style="48" customWidth="1"/>
    <col min="12547" max="12547" width="19.140625" style="48"/>
    <col min="12548" max="12548" width="57.42578125" style="48" customWidth="1"/>
    <col min="12549" max="12800" width="19.140625" style="48"/>
    <col min="12801" max="12801" width="75.7109375" style="48" customWidth="1"/>
    <col min="12802" max="12802" width="99.28515625" style="48" customWidth="1"/>
    <col min="12803" max="12803" width="19.140625" style="48"/>
    <col min="12804" max="12804" width="57.42578125" style="48" customWidth="1"/>
    <col min="12805" max="13056" width="19.140625" style="48"/>
    <col min="13057" max="13057" width="75.7109375" style="48" customWidth="1"/>
    <col min="13058" max="13058" width="99.28515625" style="48" customWidth="1"/>
    <col min="13059" max="13059" width="19.140625" style="48"/>
    <col min="13060" max="13060" width="57.42578125" style="48" customWidth="1"/>
    <col min="13061" max="13312" width="19.140625" style="48"/>
    <col min="13313" max="13313" width="75.7109375" style="48" customWidth="1"/>
    <col min="13314" max="13314" width="99.28515625" style="48" customWidth="1"/>
    <col min="13315" max="13315" width="19.140625" style="48"/>
    <col min="13316" max="13316" width="57.42578125" style="48" customWidth="1"/>
    <col min="13317" max="13568" width="19.140625" style="48"/>
    <col min="13569" max="13569" width="75.7109375" style="48" customWidth="1"/>
    <col min="13570" max="13570" width="99.28515625" style="48" customWidth="1"/>
    <col min="13571" max="13571" width="19.140625" style="48"/>
    <col min="13572" max="13572" width="57.42578125" style="48" customWidth="1"/>
    <col min="13573" max="13824" width="19.140625" style="48"/>
    <col min="13825" max="13825" width="75.7109375" style="48" customWidth="1"/>
    <col min="13826" max="13826" width="99.28515625" style="48" customWidth="1"/>
    <col min="13827" max="13827" width="19.140625" style="48"/>
    <col min="13828" max="13828" width="57.42578125" style="48" customWidth="1"/>
    <col min="13829" max="14080" width="19.140625" style="48"/>
    <col min="14081" max="14081" width="75.7109375" style="48" customWidth="1"/>
    <col min="14082" max="14082" width="99.28515625" style="48" customWidth="1"/>
    <col min="14083" max="14083" width="19.140625" style="48"/>
    <col min="14084" max="14084" width="57.42578125" style="48" customWidth="1"/>
    <col min="14085" max="14336" width="19.140625" style="48"/>
    <col min="14337" max="14337" width="75.7109375" style="48" customWidth="1"/>
    <col min="14338" max="14338" width="99.28515625" style="48" customWidth="1"/>
    <col min="14339" max="14339" width="19.140625" style="48"/>
    <col min="14340" max="14340" width="57.42578125" style="48" customWidth="1"/>
    <col min="14341" max="14592" width="19.140625" style="48"/>
    <col min="14593" max="14593" width="75.7109375" style="48" customWidth="1"/>
    <col min="14594" max="14594" width="99.28515625" style="48" customWidth="1"/>
    <col min="14595" max="14595" width="19.140625" style="48"/>
    <col min="14596" max="14596" width="57.42578125" style="48" customWidth="1"/>
    <col min="14597" max="14848" width="19.140625" style="48"/>
    <col min="14849" max="14849" width="75.7109375" style="48" customWidth="1"/>
    <col min="14850" max="14850" width="99.28515625" style="48" customWidth="1"/>
    <col min="14851" max="14851" width="19.140625" style="48"/>
    <col min="14852" max="14852" width="57.42578125" style="48" customWidth="1"/>
    <col min="14853" max="15104" width="19.140625" style="48"/>
    <col min="15105" max="15105" width="75.7109375" style="48" customWidth="1"/>
    <col min="15106" max="15106" width="99.28515625" style="48" customWidth="1"/>
    <col min="15107" max="15107" width="19.140625" style="48"/>
    <col min="15108" max="15108" width="57.42578125" style="48" customWidth="1"/>
    <col min="15109" max="15360" width="19.140625" style="48"/>
    <col min="15361" max="15361" width="75.7109375" style="48" customWidth="1"/>
    <col min="15362" max="15362" width="99.28515625" style="48" customWidth="1"/>
    <col min="15363" max="15363" width="19.140625" style="48"/>
    <col min="15364" max="15364" width="57.42578125" style="48" customWidth="1"/>
    <col min="15365" max="15616" width="19.140625" style="48"/>
    <col min="15617" max="15617" width="75.7109375" style="48" customWidth="1"/>
    <col min="15618" max="15618" width="99.28515625" style="48" customWidth="1"/>
    <col min="15619" max="15619" width="19.140625" style="48"/>
    <col min="15620" max="15620" width="57.42578125" style="48" customWidth="1"/>
    <col min="15621" max="15872" width="19.140625" style="48"/>
    <col min="15873" max="15873" width="75.7109375" style="48" customWidth="1"/>
    <col min="15874" max="15874" width="99.28515625" style="48" customWidth="1"/>
    <col min="15875" max="15875" width="19.140625" style="48"/>
    <col min="15876" max="15876" width="57.42578125" style="48" customWidth="1"/>
    <col min="15877" max="16128" width="19.140625" style="48"/>
    <col min="16129" max="16129" width="75.7109375" style="48" customWidth="1"/>
    <col min="16130" max="16130" width="99.28515625" style="48" customWidth="1"/>
    <col min="16131" max="16131" width="19.140625" style="48"/>
    <col min="16132" max="16132" width="57.42578125" style="48" customWidth="1"/>
    <col min="16133" max="16384" width="19.140625" style="48"/>
  </cols>
  <sheetData>
    <row r="1" spans="1:10" ht="15.75" x14ac:dyDescent="0.2">
      <c r="A1" s="84" t="s">
        <v>169</v>
      </c>
    </row>
    <row r="2" spans="1:10" ht="14.25" x14ac:dyDescent="0.2">
      <c r="A2" s="83"/>
    </row>
    <row r="3" spans="1:10" x14ac:dyDescent="0.2">
      <c r="A3" s="82" t="s">
        <v>166</v>
      </c>
    </row>
    <row r="4" spans="1:10" x14ac:dyDescent="0.2">
      <c r="A4" s="81" t="s">
        <v>226</v>
      </c>
    </row>
    <row r="5" spans="1:10" x14ac:dyDescent="0.2">
      <c r="A5" s="79" t="s">
        <v>221</v>
      </c>
      <c r="C5" s="78"/>
      <c r="D5" s="78"/>
      <c r="E5" s="78"/>
      <c r="F5" s="78"/>
      <c r="G5" s="78"/>
      <c r="H5" s="78"/>
      <c r="I5" s="78"/>
      <c r="J5" s="78"/>
    </row>
    <row r="6" spans="1:10" x14ac:dyDescent="0.2">
      <c r="A6" s="79" t="s">
        <v>216</v>
      </c>
    </row>
    <row r="7" spans="1:10" x14ac:dyDescent="0.2">
      <c r="A7" s="80" t="s">
        <v>78</v>
      </c>
      <c r="C7" s="78"/>
      <c r="D7" s="78"/>
      <c r="E7" s="78"/>
      <c r="F7" s="78"/>
      <c r="G7" s="78"/>
      <c r="H7" s="78"/>
      <c r="I7" s="78"/>
      <c r="J7" s="78"/>
    </row>
    <row r="8" spans="1:10" x14ac:dyDescent="0.2">
      <c r="A8" s="79" t="s">
        <v>206</v>
      </c>
    </row>
    <row r="9" spans="1:10" x14ac:dyDescent="0.2">
      <c r="A9" s="79" t="s">
        <v>200</v>
      </c>
      <c r="C9" s="78"/>
      <c r="D9" s="78"/>
      <c r="E9" s="78"/>
      <c r="F9" s="78"/>
      <c r="G9" s="78"/>
      <c r="H9" s="78"/>
      <c r="I9" s="78"/>
      <c r="J9" s="78"/>
    </row>
    <row r="10" spans="1:10" x14ac:dyDescent="0.2">
      <c r="A10" s="79" t="s">
        <v>194</v>
      </c>
      <c r="C10" s="78"/>
      <c r="D10" s="78"/>
      <c r="E10" s="78"/>
      <c r="F10" s="78"/>
      <c r="G10" s="78"/>
      <c r="H10" s="78"/>
      <c r="I10" s="78"/>
      <c r="J10" s="78"/>
    </row>
    <row r="11" spans="1:10" x14ac:dyDescent="0.2">
      <c r="A11" s="48"/>
    </row>
    <row r="12" spans="1:10" s="51" customFormat="1" x14ac:dyDescent="0.2">
      <c r="A12" s="68" t="s">
        <v>195</v>
      </c>
      <c r="B12" s="67" t="s">
        <v>226</v>
      </c>
    </row>
    <row r="13" spans="1:10" s="51" customFormat="1" ht="140.25" x14ac:dyDescent="0.2">
      <c r="A13" s="66" t="s">
        <v>193</v>
      </c>
      <c r="B13" s="65" t="s">
        <v>225</v>
      </c>
    </row>
    <row r="14" spans="1:10" s="51" customFormat="1" ht="25.5" x14ac:dyDescent="0.2">
      <c r="A14" s="66" t="s">
        <v>191</v>
      </c>
      <c r="B14" s="65" t="s">
        <v>224</v>
      </c>
    </row>
    <row r="15" spans="1:10" s="51" customFormat="1" x14ac:dyDescent="0.2">
      <c r="A15" s="66" t="s">
        <v>189</v>
      </c>
      <c r="B15" s="65" t="s">
        <v>203</v>
      </c>
    </row>
    <row r="16" spans="1:10" s="51" customFormat="1" x14ac:dyDescent="0.2">
      <c r="A16" s="66" t="s">
        <v>187</v>
      </c>
      <c r="B16" s="65" t="s">
        <v>223</v>
      </c>
    </row>
    <row r="17" spans="1:2" s="51" customFormat="1" x14ac:dyDescent="0.2">
      <c r="A17" s="64" t="s">
        <v>185</v>
      </c>
      <c r="B17" s="63" t="s">
        <v>222</v>
      </c>
    </row>
    <row r="18" spans="1:2" s="51" customFormat="1" x14ac:dyDescent="0.2">
      <c r="A18" s="53"/>
      <c r="B18" s="52"/>
    </row>
    <row r="19" spans="1:2" x14ac:dyDescent="0.2">
      <c r="A19" s="77" t="s">
        <v>195</v>
      </c>
      <c r="B19" s="76" t="s">
        <v>221</v>
      </c>
    </row>
    <row r="20" spans="1:2" ht="172.5" customHeight="1" x14ac:dyDescent="0.2">
      <c r="A20" s="74" t="s">
        <v>193</v>
      </c>
      <c r="B20" s="73" t="s">
        <v>220</v>
      </c>
    </row>
    <row r="21" spans="1:2" x14ac:dyDescent="0.2">
      <c r="A21" s="74" t="s">
        <v>191</v>
      </c>
      <c r="B21" s="75" t="s">
        <v>219</v>
      </c>
    </row>
    <row r="22" spans="1:2" x14ac:dyDescent="0.2">
      <c r="A22" s="74" t="s">
        <v>189</v>
      </c>
      <c r="B22" s="75" t="s">
        <v>218</v>
      </c>
    </row>
    <row r="23" spans="1:2" x14ac:dyDescent="0.2">
      <c r="A23" s="74" t="s">
        <v>187</v>
      </c>
      <c r="B23" s="73" t="s">
        <v>217</v>
      </c>
    </row>
    <row r="24" spans="1:2" x14ac:dyDescent="0.2">
      <c r="A24" s="72"/>
      <c r="B24" s="71"/>
    </row>
    <row r="26" spans="1:2" s="51" customFormat="1" x14ac:dyDescent="0.2">
      <c r="A26" s="68" t="s">
        <v>195</v>
      </c>
      <c r="B26" s="67" t="s">
        <v>216</v>
      </c>
    </row>
    <row r="27" spans="1:2" s="51" customFormat="1" ht="25.5" x14ac:dyDescent="0.2">
      <c r="A27" s="66" t="s">
        <v>193</v>
      </c>
      <c r="B27" s="65" t="s">
        <v>215</v>
      </c>
    </row>
    <row r="28" spans="1:2" s="51" customFormat="1" x14ac:dyDescent="0.2">
      <c r="A28" s="66" t="s">
        <v>191</v>
      </c>
      <c r="B28" s="65" t="s">
        <v>214</v>
      </c>
    </row>
    <row r="29" spans="1:2" s="51" customFormat="1" x14ac:dyDescent="0.2">
      <c r="A29" s="66" t="s">
        <v>189</v>
      </c>
      <c r="B29" s="65" t="s">
        <v>203</v>
      </c>
    </row>
    <row r="30" spans="1:2" s="51" customFormat="1" x14ac:dyDescent="0.2">
      <c r="A30" s="66" t="s">
        <v>187</v>
      </c>
      <c r="B30" s="65" t="s">
        <v>213</v>
      </c>
    </row>
    <row r="31" spans="1:2" s="51" customFormat="1" ht="25.5" x14ac:dyDescent="0.2">
      <c r="A31" s="64" t="s">
        <v>185</v>
      </c>
      <c r="B31" s="63" t="s">
        <v>212</v>
      </c>
    </row>
    <row r="32" spans="1:2" s="51" customFormat="1" x14ac:dyDescent="0.2">
      <c r="A32" s="53"/>
      <c r="B32" s="52"/>
    </row>
    <row r="33" spans="1:2" s="51" customFormat="1" x14ac:dyDescent="0.2">
      <c r="A33" s="62" t="s">
        <v>195</v>
      </c>
      <c r="B33" s="61" t="s">
        <v>78</v>
      </c>
    </row>
    <row r="34" spans="1:2" s="51" customFormat="1" ht="25.5" x14ac:dyDescent="0.2">
      <c r="A34" s="70" t="s">
        <v>193</v>
      </c>
      <c r="B34" s="56" t="s">
        <v>211</v>
      </c>
    </row>
    <row r="35" spans="1:2" s="51" customFormat="1" ht="38.25" x14ac:dyDescent="0.2">
      <c r="A35" s="70" t="s">
        <v>191</v>
      </c>
      <c r="B35" s="56" t="s">
        <v>210</v>
      </c>
    </row>
    <row r="36" spans="1:2" s="51" customFormat="1" ht="38.25" x14ac:dyDescent="0.2">
      <c r="A36" s="70" t="s">
        <v>189</v>
      </c>
      <c r="B36" s="56" t="s">
        <v>209</v>
      </c>
    </row>
    <row r="37" spans="1:2" s="51" customFormat="1" x14ac:dyDescent="0.2">
      <c r="A37" s="70" t="s">
        <v>187</v>
      </c>
      <c r="B37" s="56" t="s">
        <v>208</v>
      </c>
    </row>
    <row r="38" spans="1:2" s="51" customFormat="1" ht="25.5" x14ac:dyDescent="0.2">
      <c r="A38" s="69" t="s">
        <v>185</v>
      </c>
      <c r="B38" s="54" t="s">
        <v>207</v>
      </c>
    </row>
    <row r="39" spans="1:2" s="51" customFormat="1" x14ac:dyDescent="0.2">
      <c r="A39" s="53"/>
      <c r="B39" s="52"/>
    </row>
    <row r="40" spans="1:2" s="51" customFormat="1" x14ac:dyDescent="0.2">
      <c r="A40" s="68" t="s">
        <v>195</v>
      </c>
      <c r="B40" s="67" t="s">
        <v>206</v>
      </c>
    </row>
    <row r="41" spans="1:2" s="51" customFormat="1" ht="38.25" x14ac:dyDescent="0.2">
      <c r="A41" s="66" t="s">
        <v>193</v>
      </c>
      <c r="B41" s="65" t="s">
        <v>205</v>
      </c>
    </row>
    <row r="42" spans="1:2" s="51" customFormat="1" ht="25.5" x14ac:dyDescent="0.2">
      <c r="A42" s="66" t="s">
        <v>191</v>
      </c>
      <c r="B42" s="65" t="s">
        <v>204</v>
      </c>
    </row>
    <row r="43" spans="1:2" s="51" customFormat="1" x14ac:dyDescent="0.2">
      <c r="A43" s="66" t="s">
        <v>189</v>
      </c>
      <c r="B43" s="65" t="s">
        <v>203</v>
      </c>
    </row>
    <row r="44" spans="1:2" s="51" customFormat="1" x14ac:dyDescent="0.2">
      <c r="A44" s="66" t="s">
        <v>187</v>
      </c>
      <c r="B44" s="65" t="s">
        <v>202</v>
      </c>
    </row>
    <row r="45" spans="1:2" s="51" customFormat="1" ht="25.5" x14ac:dyDescent="0.2">
      <c r="A45" s="64" t="s">
        <v>185</v>
      </c>
      <c r="B45" s="63" t="s">
        <v>201</v>
      </c>
    </row>
    <row r="46" spans="1:2" s="51" customFormat="1" x14ac:dyDescent="0.2">
      <c r="A46" s="53"/>
      <c r="B46" s="52"/>
    </row>
    <row r="47" spans="1:2" s="51" customFormat="1" x14ac:dyDescent="0.2">
      <c r="A47" s="68" t="s">
        <v>195</v>
      </c>
      <c r="B47" s="67" t="s">
        <v>200</v>
      </c>
    </row>
    <row r="48" spans="1:2" s="51" customFormat="1" ht="76.5" x14ac:dyDescent="0.2">
      <c r="A48" s="66" t="s">
        <v>193</v>
      </c>
      <c r="B48" s="65" t="s">
        <v>199</v>
      </c>
    </row>
    <row r="49" spans="1:2" s="51" customFormat="1" x14ac:dyDescent="0.2">
      <c r="A49" s="66" t="s">
        <v>191</v>
      </c>
      <c r="B49" s="65" t="s">
        <v>198</v>
      </c>
    </row>
    <row r="50" spans="1:2" s="51" customFormat="1" x14ac:dyDescent="0.2">
      <c r="A50" s="66" t="s">
        <v>189</v>
      </c>
      <c r="B50" s="65" t="s">
        <v>197</v>
      </c>
    </row>
    <row r="51" spans="1:2" s="51" customFormat="1" x14ac:dyDescent="0.2">
      <c r="A51" s="66" t="s">
        <v>187</v>
      </c>
      <c r="B51" s="65" t="s">
        <v>196</v>
      </c>
    </row>
    <row r="52" spans="1:2" s="51" customFormat="1" x14ac:dyDescent="0.2">
      <c r="A52" s="64" t="s">
        <v>185</v>
      </c>
      <c r="B52" s="63"/>
    </row>
    <row r="53" spans="1:2" s="51" customFormat="1" x14ac:dyDescent="0.2">
      <c r="A53" s="53"/>
      <c r="B53" s="52"/>
    </row>
    <row r="54" spans="1:2" s="51" customFormat="1" x14ac:dyDescent="0.2">
      <c r="A54" s="62" t="s">
        <v>195</v>
      </c>
      <c r="B54" s="61" t="s">
        <v>194</v>
      </c>
    </row>
    <row r="55" spans="1:2" s="51" customFormat="1" ht="51" x14ac:dyDescent="0.2">
      <c r="A55" s="59" t="s">
        <v>193</v>
      </c>
      <c r="B55" s="60" t="s">
        <v>192</v>
      </c>
    </row>
    <row r="56" spans="1:2" s="51" customFormat="1" x14ac:dyDescent="0.2">
      <c r="A56" s="57" t="s">
        <v>191</v>
      </c>
      <c r="B56" s="56" t="s">
        <v>190</v>
      </c>
    </row>
    <row r="57" spans="1:2" s="51" customFormat="1" ht="76.5" x14ac:dyDescent="0.2">
      <c r="A57" s="59" t="s">
        <v>189</v>
      </c>
      <c r="B57" s="58" t="s">
        <v>188</v>
      </c>
    </row>
    <row r="58" spans="1:2" s="51" customFormat="1" x14ac:dyDescent="0.2">
      <c r="A58" s="57" t="s">
        <v>187</v>
      </c>
      <c r="B58" s="56" t="s">
        <v>186</v>
      </c>
    </row>
    <row r="59" spans="1:2" s="51" customFormat="1" x14ac:dyDescent="0.2">
      <c r="A59" s="55" t="s">
        <v>185</v>
      </c>
      <c r="B59" s="54"/>
    </row>
    <row r="60" spans="1:2" s="51" customFormat="1" x14ac:dyDescent="0.2">
      <c r="A60" s="53"/>
      <c r="B60" s="52"/>
    </row>
    <row r="61" spans="1:2" s="51" customFormat="1" x14ac:dyDescent="0.2">
      <c r="A61" s="53"/>
      <c r="B61" s="52"/>
    </row>
  </sheetData>
  <sheetProtection algorithmName="SHA-512" hashValue="VgNRUuR9ifMO0k2Dz+QPZVD1+Z/Eo+3YLknBRJeBi+j1d/CecJHVplCPKCQbCZFFi/4RquOPkMosv2Ftm9WfYw==" saltValue="vSwZ9Laiv/Sei93tMtuY6w==" spinCount="100000" sheet="1" objects="1" scenarios="1"/>
  <hyperlinks>
    <hyperlink ref="A5" location="Bronbestanden!B18" display="Basisregistratie Personen (BRP)"/>
    <hyperlink ref="A4" location="Bronbestanden!B11" display="Basisregistratie Adressen en Gebouwen (BAG)"/>
    <hyperlink ref="A6" location="Bronbestanden!B25" display="Inkomen Huishoudens"/>
    <hyperlink ref="A7" location="Bronbestanden!B32" display="Jeugdzorg"/>
    <hyperlink ref="A8" location="Bronbestanden!B39" display="Registratie Wet Schuldsanering Natuurlijke Personen (WSNP)"/>
    <hyperlink ref="A9" location="Bronbestanden!B47" display="Stelsel van Sociaal Statistische Bestanden (SSB)"/>
    <hyperlink ref="A10" location="Bronbestanden!B54" display="Wmo-maatwerkvoorzieningen uit gemeentelijke bestanden"/>
  </hyperlinks>
  <pageMargins left="0.7" right="0.7" top="0.75" bottom="0.75" header="0.3" footer="0.3"/>
  <pageSetup paperSize="9" scale="5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zoomScaleNormal="100" workbookViewId="0">
      <selection activeCell="F14" sqref="F14"/>
    </sheetView>
  </sheetViews>
  <sheetFormatPr defaultColWidth="0" defaultRowHeight="15" customHeight="1" zeroHeight="1" x14ac:dyDescent="0.25"/>
  <cols>
    <col min="1" max="1" width="3.7109375" customWidth="1"/>
    <col min="2" max="2" width="9.140625" customWidth="1"/>
    <col min="3" max="3" width="4.28515625" customWidth="1"/>
    <col min="4" max="4" width="5.7109375" customWidth="1"/>
    <col min="5" max="5" width="14.42578125" customWidth="1"/>
    <col min="6" max="6" width="47.85546875" bestFit="1" customWidth="1"/>
    <col min="7" max="7" width="9.140625" customWidth="1"/>
    <col min="8" max="8" width="38" bestFit="1" customWidth="1"/>
    <col min="9" max="9" width="2.28515625" customWidth="1"/>
    <col min="10" max="10" width="3.7109375" customWidth="1"/>
    <col min="11" max="16" width="9.140625" style="3" hidden="1" customWidth="1"/>
    <col min="17" max="17" width="3.7109375" style="3" hidden="1" customWidth="1"/>
    <col min="18" max="16384" width="9.140625" hidden="1"/>
  </cols>
  <sheetData>
    <row r="1" spans="1:21" x14ac:dyDescent="0.25">
      <c r="A1" s="14"/>
      <c r="B1" s="14"/>
      <c r="C1" s="14"/>
      <c r="D1" s="14"/>
      <c r="E1" s="14"/>
      <c r="F1" s="14"/>
      <c r="G1" s="14"/>
      <c r="H1" s="14"/>
      <c r="I1" s="14"/>
      <c r="J1" s="14"/>
      <c r="S1" t="s">
        <v>32</v>
      </c>
    </row>
    <row r="2" spans="1:21" x14ac:dyDescent="0.25">
      <c r="A2" s="2"/>
      <c r="B2" s="10"/>
      <c r="C2" s="10"/>
      <c r="D2" s="10"/>
      <c r="E2" s="10"/>
      <c r="F2" s="10"/>
      <c r="G2" s="10"/>
      <c r="H2" s="10"/>
      <c r="I2" s="10"/>
      <c r="J2" s="2"/>
    </row>
    <row r="3" spans="1:21" x14ac:dyDescent="0.25">
      <c r="A3" s="2"/>
      <c r="B3" s="10"/>
      <c r="C3" s="10"/>
      <c r="D3" s="10"/>
      <c r="E3" s="110" t="s">
        <v>105</v>
      </c>
      <c r="F3" s="110"/>
      <c r="G3" s="110"/>
      <c r="H3" s="110"/>
      <c r="I3" s="10"/>
      <c r="J3" s="2"/>
      <c r="S3" t="s">
        <v>0</v>
      </c>
      <c r="T3" t="s">
        <v>36</v>
      </c>
      <c r="U3" t="s">
        <v>37</v>
      </c>
    </row>
    <row r="4" spans="1:21" s="8" customFormat="1" ht="15" customHeight="1" x14ac:dyDescent="0.25">
      <c r="A4" s="4"/>
      <c r="B4" s="11"/>
      <c r="C4" s="11"/>
      <c r="D4" s="12"/>
      <c r="E4" s="110"/>
      <c r="F4" s="110"/>
      <c r="G4" s="110"/>
      <c r="H4" s="110"/>
      <c r="I4" s="12"/>
      <c r="J4" s="5"/>
      <c r="K4" s="6"/>
      <c r="L4" s="7"/>
      <c r="M4" s="7"/>
      <c r="N4" s="7"/>
      <c r="O4" s="7"/>
      <c r="P4" s="7"/>
      <c r="Q4" s="7"/>
      <c r="S4" s="8" t="str">
        <f t="shared" ref="S4:S9" si="0">($F$18&amp;$T4&amp;$F$16)</f>
        <v>2016Totaal aantal personenTotaal</v>
      </c>
      <c r="T4" s="8" t="s">
        <v>10</v>
      </c>
      <c r="U4" s="8">
        <f>VLOOKUP($S4,Tabel1!$A$1:$E$631,5,FALSE)</f>
        <v>2445</v>
      </c>
    </row>
    <row r="5" spans="1:21" s="8" customFormat="1" ht="15" customHeight="1" x14ac:dyDescent="0.25">
      <c r="A5" s="4"/>
      <c r="B5" s="11"/>
      <c r="C5" s="11"/>
      <c r="D5" s="12"/>
      <c r="E5" s="110"/>
      <c r="F5" s="110"/>
      <c r="G5" s="110"/>
      <c r="H5" s="110"/>
      <c r="I5" s="12"/>
      <c r="J5" s="5"/>
      <c r="K5" s="6"/>
      <c r="L5" s="7"/>
      <c r="M5" s="7"/>
      <c r="N5" s="7"/>
      <c r="O5" s="7"/>
      <c r="P5" s="7"/>
      <c r="Q5" s="7"/>
      <c r="S5" s="8" t="str">
        <f t="shared" si="0"/>
        <v>2016Vestigend in koopwoningTotaal</v>
      </c>
      <c r="T5" s="8" t="s">
        <v>26</v>
      </c>
      <c r="U5" s="8">
        <f>VLOOKUP($S5,Tabel1!$A$1:$E$631,5,FALSE)</f>
        <v>805</v>
      </c>
    </row>
    <row r="6" spans="1:21" s="8" customFormat="1" ht="15" customHeight="1" x14ac:dyDescent="0.25">
      <c r="A6" s="4"/>
      <c r="B6" s="11"/>
      <c r="C6" s="11"/>
      <c r="D6" s="12"/>
      <c r="E6" s="110"/>
      <c r="F6" s="110"/>
      <c r="G6" s="110"/>
      <c r="H6" s="110"/>
      <c r="I6" s="12"/>
      <c r="J6" s="5"/>
      <c r="K6" s="6"/>
      <c r="L6" s="7"/>
      <c r="M6" s="7"/>
      <c r="N6" s="7"/>
      <c r="O6" s="7"/>
      <c r="P6" s="7"/>
      <c r="Q6" s="7"/>
      <c r="S6" s="8" t="str">
        <f t="shared" si="0"/>
        <v>2016Vestigend in huurwoning, totaalTotaal</v>
      </c>
      <c r="T6" s="8" t="s">
        <v>28</v>
      </c>
      <c r="U6" s="8">
        <f>VLOOKUP($S6,Tabel1!$A$1:$E$631,5,FALSE)</f>
        <v>1435</v>
      </c>
    </row>
    <row r="7" spans="1:21" s="8" customFormat="1" ht="15" customHeight="1" x14ac:dyDescent="0.25">
      <c r="A7" s="4"/>
      <c r="B7" s="11"/>
      <c r="C7" s="11"/>
      <c r="D7" s="12"/>
      <c r="E7" s="110"/>
      <c r="F7" s="110"/>
      <c r="G7" s="110"/>
      <c r="H7" s="110"/>
      <c r="I7" s="12"/>
      <c r="J7" s="5"/>
      <c r="K7" s="6"/>
      <c r="L7" s="7"/>
      <c r="M7" s="7"/>
      <c r="N7" s="7"/>
      <c r="O7" s="7"/>
      <c r="P7" s="7"/>
      <c r="Q7" s="7"/>
      <c r="S7" s="8" t="str">
        <f t="shared" si="0"/>
        <v>2016Vestigend in huurwoning, w.v. woningcorporatieTotaal</v>
      </c>
      <c r="T7" s="8" t="s">
        <v>111</v>
      </c>
      <c r="U7" s="8">
        <f>VLOOKUP($S7,Tabel1!$A$1:$E$631,5,FALSE)</f>
        <v>610</v>
      </c>
    </row>
    <row r="8" spans="1:21" s="8" customFormat="1" ht="15" customHeight="1" x14ac:dyDescent="0.25">
      <c r="A8" s="4"/>
      <c r="B8" s="11"/>
      <c r="C8" s="11"/>
      <c r="D8" s="12"/>
      <c r="E8" s="12"/>
      <c r="F8" s="12"/>
      <c r="G8" s="12"/>
      <c r="H8" s="12"/>
      <c r="I8" s="12"/>
      <c r="J8" s="5"/>
      <c r="K8" s="6"/>
      <c r="L8" s="7"/>
      <c r="M8" s="7"/>
      <c r="N8" s="7"/>
      <c r="O8" s="7"/>
      <c r="P8" s="7"/>
      <c r="Q8" s="7"/>
      <c r="S8" s="8" t="str">
        <f t="shared" si="0"/>
        <v>2016Vestigend in huurwoning, w.v. overige verhuurdersTotaal</v>
      </c>
      <c r="T8" s="8" t="s">
        <v>112</v>
      </c>
      <c r="U8" s="8">
        <f>VLOOKUP($S8,Tabel1!$A$1:$E$631,5,FALSE)</f>
        <v>825</v>
      </c>
    </row>
    <row r="9" spans="1:21" s="8" customFormat="1" ht="15" customHeight="1" x14ac:dyDescent="0.25">
      <c r="A9" s="4"/>
      <c r="B9" s="11"/>
      <c r="C9" s="11"/>
      <c r="D9" s="12"/>
      <c r="E9" s="111" t="str">
        <f>($L$36&amp;$F$18&amp;$L$37)</f>
        <v>Dit taartdiagram geeft het aantal personen weer dat zich in 2016 in Almelo heeft gevestigd vanuit het buitenland of andere Nederlandse gemeenten.</v>
      </c>
      <c r="F9" s="111"/>
      <c r="G9" s="111"/>
      <c r="H9" s="111"/>
      <c r="I9" s="12"/>
      <c r="J9" s="5"/>
      <c r="K9" s="6"/>
      <c r="L9" s="7"/>
      <c r="M9" s="7"/>
      <c r="N9" s="7"/>
      <c r="O9" s="7"/>
      <c r="P9" s="7"/>
      <c r="Q9" s="7"/>
      <c r="S9" s="8" t="str">
        <f t="shared" si="0"/>
        <v>2016Eigendom onbekendTotaal</v>
      </c>
      <c r="T9" s="8" t="s">
        <v>29</v>
      </c>
      <c r="U9" s="8">
        <f>VLOOKUP($S9,Tabel1!$A$1:$E$631,5,FALSE)</f>
        <v>205</v>
      </c>
    </row>
    <row r="10" spans="1:21" x14ac:dyDescent="0.25">
      <c r="A10" s="2"/>
      <c r="B10" s="10"/>
      <c r="C10" s="10"/>
      <c r="D10" s="10"/>
      <c r="E10" s="111"/>
      <c r="F10" s="111"/>
      <c r="G10" s="111"/>
      <c r="H10" s="111"/>
      <c r="I10" s="10"/>
      <c r="J10" s="2"/>
    </row>
    <row r="11" spans="1:21" x14ac:dyDescent="0.25">
      <c r="A11" s="2"/>
      <c r="B11" s="10"/>
      <c r="C11" s="10"/>
      <c r="D11" s="10"/>
      <c r="E11" s="10"/>
      <c r="F11" s="10"/>
      <c r="G11" s="10"/>
      <c r="H11" s="10"/>
      <c r="I11" s="10"/>
      <c r="J11" s="2"/>
    </row>
    <row r="12" spans="1:21" x14ac:dyDescent="0.25">
      <c r="A12" s="2"/>
      <c r="B12" s="10"/>
      <c r="C12" s="10"/>
      <c r="D12" s="13" t="s">
        <v>233</v>
      </c>
      <c r="E12" s="13"/>
      <c r="F12" s="93" t="s">
        <v>97</v>
      </c>
      <c r="G12" s="10"/>
      <c r="H12" s="13" t="s">
        <v>232</v>
      </c>
      <c r="I12" s="10"/>
      <c r="J12" s="2"/>
    </row>
    <row r="13" spans="1:21" x14ac:dyDescent="0.25">
      <c r="A13" s="2"/>
      <c r="B13" s="10"/>
      <c r="C13" s="10"/>
      <c r="D13" s="10"/>
      <c r="E13" s="10"/>
      <c r="F13" s="10"/>
      <c r="G13" s="10"/>
      <c r="H13" s="10"/>
      <c r="I13" s="10"/>
      <c r="J13" s="2"/>
    </row>
    <row r="14" spans="1:21" x14ac:dyDescent="0.25">
      <c r="A14" s="2"/>
      <c r="B14" s="10"/>
      <c r="D14" s="93" t="s">
        <v>229</v>
      </c>
      <c r="E14" s="93"/>
      <c r="F14" s="94" t="s">
        <v>33</v>
      </c>
      <c r="G14" s="93"/>
      <c r="H14" s="95" t="s">
        <v>38</v>
      </c>
      <c r="I14" s="10"/>
      <c r="J14" s="2"/>
    </row>
    <row r="15" spans="1:21" x14ac:dyDescent="0.25">
      <c r="A15" s="2"/>
      <c r="B15" s="10"/>
      <c r="C15" s="10"/>
      <c r="D15" s="93"/>
      <c r="E15" s="93"/>
      <c r="F15" s="93"/>
      <c r="G15" s="93"/>
      <c r="H15" s="93"/>
      <c r="I15" s="10"/>
      <c r="J15" s="2"/>
    </row>
    <row r="16" spans="1:21" x14ac:dyDescent="0.25">
      <c r="A16" s="2"/>
      <c r="B16" s="10"/>
      <c r="D16" s="93" t="s">
        <v>230</v>
      </c>
      <c r="E16" s="93"/>
      <c r="F16" s="94" t="s">
        <v>11</v>
      </c>
      <c r="G16" s="93"/>
      <c r="H16" s="95" t="s">
        <v>39</v>
      </c>
      <c r="I16" s="10"/>
      <c r="J16" s="2"/>
    </row>
    <row r="17" spans="1:12" x14ac:dyDescent="0.25">
      <c r="A17" s="2"/>
      <c r="B17" s="10"/>
      <c r="C17" s="10"/>
      <c r="D17" s="93"/>
      <c r="E17" s="93"/>
      <c r="F17" s="93"/>
      <c r="G17" s="93"/>
      <c r="H17" s="93"/>
      <c r="I17" s="10"/>
      <c r="J17" s="2"/>
    </row>
    <row r="18" spans="1:12" x14ac:dyDescent="0.25">
      <c r="A18" s="2"/>
      <c r="B18" s="10"/>
      <c r="D18" s="93" t="s">
        <v>231</v>
      </c>
      <c r="E18" s="93"/>
      <c r="F18" s="94" t="s">
        <v>9</v>
      </c>
      <c r="G18" s="93"/>
      <c r="H18" s="95" t="s">
        <v>104</v>
      </c>
      <c r="I18" s="10"/>
      <c r="J18" s="2"/>
    </row>
    <row r="19" spans="1:12" x14ac:dyDescent="0.25">
      <c r="A19" s="2"/>
      <c r="B19" s="10"/>
      <c r="C19" s="10"/>
      <c r="D19" s="10"/>
      <c r="E19" s="10"/>
      <c r="F19" s="10"/>
      <c r="G19" s="10"/>
      <c r="H19" s="10"/>
      <c r="I19" s="10"/>
      <c r="J19" s="2"/>
    </row>
    <row r="20" spans="1:12" x14ac:dyDescent="0.25">
      <c r="A20" s="2"/>
      <c r="B20" s="10"/>
      <c r="C20" s="10"/>
      <c r="D20" s="13" t="str">
        <f>($L$20&amp;$U$4&amp;$L$21)</f>
        <v>In deze selectie hebben zich in totaal 2445 personen in Almelo gevestigd.</v>
      </c>
      <c r="F20" s="10"/>
      <c r="G20" s="10"/>
      <c r="H20" s="10"/>
      <c r="I20" s="10"/>
      <c r="J20" s="2"/>
      <c r="L20" s="3" t="s">
        <v>109</v>
      </c>
    </row>
    <row r="21" spans="1:12" x14ac:dyDescent="0.25">
      <c r="A21" s="2"/>
      <c r="B21" s="10"/>
      <c r="C21" s="10"/>
      <c r="D21" s="10"/>
      <c r="E21" s="10"/>
      <c r="F21" s="10"/>
      <c r="G21" s="10"/>
      <c r="H21" s="10"/>
      <c r="I21" s="10"/>
      <c r="J21" s="2"/>
      <c r="L21" s="3" t="s">
        <v>110</v>
      </c>
    </row>
    <row r="22" spans="1:12" x14ac:dyDescent="0.25">
      <c r="A22" s="2"/>
      <c r="B22" s="10"/>
      <c r="C22" s="10"/>
      <c r="D22" s="10"/>
      <c r="E22" s="10"/>
      <c r="F22" s="10"/>
      <c r="G22" s="10"/>
      <c r="H22" s="10"/>
      <c r="I22" s="10"/>
      <c r="J22" s="2"/>
    </row>
    <row r="23" spans="1:12" x14ac:dyDescent="0.25">
      <c r="A23" s="2"/>
      <c r="B23" s="10"/>
      <c r="C23" s="10"/>
      <c r="D23" s="10"/>
      <c r="E23" s="10"/>
      <c r="F23" s="10"/>
      <c r="G23" s="10"/>
      <c r="H23" s="10"/>
      <c r="I23" s="10"/>
      <c r="J23" s="2"/>
    </row>
    <row r="24" spans="1:12" x14ac:dyDescent="0.25">
      <c r="A24" s="2"/>
      <c r="B24" s="10"/>
      <c r="C24" s="10"/>
      <c r="D24" s="10"/>
      <c r="E24" s="10"/>
      <c r="F24" s="10"/>
      <c r="G24" s="10"/>
      <c r="H24" s="10"/>
      <c r="I24" s="10"/>
      <c r="J24" s="2"/>
    </row>
    <row r="25" spans="1:12" x14ac:dyDescent="0.25">
      <c r="A25" s="2"/>
      <c r="B25" s="10"/>
      <c r="C25" s="10"/>
      <c r="D25" s="10"/>
      <c r="E25" s="10"/>
      <c r="F25" s="10"/>
      <c r="G25" s="10"/>
      <c r="H25" s="10"/>
      <c r="I25" s="10"/>
      <c r="J25" s="2"/>
    </row>
    <row r="26" spans="1:12" x14ac:dyDescent="0.25">
      <c r="A26" s="2"/>
      <c r="B26" s="10"/>
      <c r="C26" s="10"/>
      <c r="D26" s="10"/>
      <c r="E26" s="10"/>
      <c r="F26" s="10"/>
      <c r="G26" s="10"/>
      <c r="H26" s="10"/>
      <c r="I26" s="10"/>
      <c r="J26" s="2"/>
    </row>
    <row r="27" spans="1:12" x14ac:dyDescent="0.25">
      <c r="A27" s="2"/>
      <c r="B27" s="10"/>
      <c r="C27" s="10"/>
      <c r="D27" s="10"/>
      <c r="E27" s="10"/>
      <c r="F27" s="10"/>
      <c r="G27" s="10"/>
      <c r="H27" s="10"/>
      <c r="I27" s="10"/>
      <c r="J27" s="2"/>
    </row>
    <row r="28" spans="1:12" x14ac:dyDescent="0.25">
      <c r="A28" s="2"/>
      <c r="B28" s="10"/>
      <c r="C28" s="10"/>
      <c r="D28" s="10"/>
      <c r="E28" s="10"/>
      <c r="F28" s="10"/>
      <c r="G28" s="10"/>
      <c r="H28" s="10"/>
      <c r="I28" s="10"/>
      <c r="J28" s="2"/>
    </row>
    <row r="29" spans="1:12" x14ac:dyDescent="0.25">
      <c r="A29" s="2"/>
      <c r="B29" s="10"/>
      <c r="C29" s="10"/>
      <c r="D29" s="10"/>
      <c r="E29" s="10"/>
      <c r="F29" s="10"/>
      <c r="G29" s="10"/>
      <c r="H29" s="10"/>
      <c r="I29" s="10"/>
      <c r="J29" s="2"/>
    </row>
    <row r="30" spans="1:12" x14ac:dyDescent="0.25">
      <c r="A30" s="2"/>
      <c r="B30" s="10"/>
      <c r="C30" s="10"/>
      <c r="D30" s="10"/>
      <c r="E30" s="10"/>
      <c r="F30" s="10"/>
      <c r="G30" s="10"/>
      <c r="H30" s="10"/>
      <c r="I30" s="10"/>
      <c r="J30" s="2"/>
    </row>
    <row r="31" spans="1:12" x14ac:dyDescent="0.25">
      <c r="A31" s="2"/>
      <c r="B31" s="10"/>
      <c r="C31" s="10"/>
      <c r="D31" s="10"/>
      <c r="E31" s="10"/>
      <c r="F31" s="10"/>
      <c r="G31" s="10"/>
      <c r="H31" s="10"/>
      <c r="I31" s="10"/>
      <c r="J31" s="2"/>
    </row>
    <row r="32" spans="1:12" x14ac:dyDescent="0.25">
      <c r="A32" s="2"/>
      <c r="B32" s="10"/>
      <c r="C32" s="10"/>
      <c r="D32" s="10"/>
      <c r="E32" s="10"/>
      <c r="F32" s="10"/>
      <c r="G32" s="10"/>
      <c r="H32" s="10"/>
      <c r="I32" s="10"/>
      <c r="J32" s="2"/>
    </row>
    <row r="33" spans="1:12" x14ac:dyDescent="0.25">
      <c r="A33" s="2"/>
      <c r="B33" s="10"/>
      <c r="C33" s="10"/>
      <c r="D33" s="10"/>
      <c r="E33" s="10"/>
      <c r="F33" s="10"/>
      <c r="G33" s="10"/>
      <c r="H33" s="10"/>
      <c r="I33" s="10"/>
      <c r="J33" s="2"/>
    </row>
    <row r="34" spans="1:12" ht="30" customHeight="1" x14ac:dyDescent="0.25">
      <c r="A34" s="2"/>
      <c r="B34" s="10"/>
      <c r="C34" s="10"/>
      <c r="D34" s="112" t="s">
        <v>243</v>
      </c>
      <c r="E34" s="112"/>
      <c r="F34" s="112"/>
      <c r="G34" s="112"/>
      <c r="H34" s="112"/>
      <c r="I34" s="10"/>
      <c r="J34" s="2"/>
    </row>
    <row r="35" spans="1:12" x14ac:dyDescent="0.25">
      <c r="A35" s="2"/>
      <c r="B35" s="10"/>
      <c r="C35" s="10"/>
      <c r="D35" s="10"/>
      <c r="E35" s="10"/>
      <c r="F35" s="10"/>
      <c r="G35" s="10"/>
      <c r="H35" s="10"/>
      <c r="I35" s="10"/>
      <c r="J35" s="2"/>
    </row>
    <row r="36" spans="1:12" x14ac:dyDescent="0.25">
      <c r="A36" s="2"/>
      <c r="B36" s="2"/>
      <c r="C36" s="2"/>
      <c r="D36" s="2"/>
      <c r="E36" s="2"/>
      <c r="F36" s="2"/>
      <c r="G36" s="2"/>
      <c r="H36" s="2"/>
      <c r="I36" s="2"/>
      <c r="J36" s="2"/>
      <c r="L36" s="3" t="s">
        <v>242</v>
      </c>
    </row>
    <row r="37" spans="1:12" ht="30" hidden="1" customHeight="1" x14ac:dyDescent="0.25">
      <c r="L37" s="3" t="s">
        <v>100</v>
      </c>
    </row>
    <row r="38" spans="1:12" hidden="1" x14ac:dyDescent="0.25"/>
    <row r="39" spans="1:12" hidden="1" x14ac:dyDescent="0.25"/>
    <row r="40" spans="1:12" hidden="1" x14ac:dyDescent="0.25"/>
    <row r="41" spans="1:12" hidden="1" x14ac:dyDescent="0.25"/>
    <row r="42" spans="1:12" hidden="1" x14ac:dyDescent="0.25"/>
    <row r="43" spans="1:12" hidden="1" x14ac:dyDescent="0.25"/>
    <row r="44" spans="1:12" hidden="1" x14ac:dyDescent="0.25"/>
    <row r="45" spans="1:12" hidden="1" x14ac:dyDescent="0.25"/>
    <row r="46" spans="1:12" hidden="1" x14ac:dyDescent="0.25"/>
    <row r="47" spans="1:12" hidden="1" x14ac:dyDescent="0.25"/>
  </sheetData>
  <sheetProtection algorithmName="SHA-512" hashValue="V+987WxoiQQU4MsOdbOJTSPJHJAExd9jyqlA097eD9o9mYXGpIG48ogqUdcoIfbVs65GE9xg2WS08g/CwARQzQ==" saltValue="r8TAzp3ZTN6jUTUP0pmJvw==" spinCount="100000" sheet="1" objects="1" scenarios="1" selectLockedCells="1"/>
  <mergeCells count="3">
    <mergeCell ref="E3:H7"/>
    <mergeCell ref="E9:H10"/>
    <mergeCell ref="D34:H34"/>
  </mergeCells>
  <hyperlinks>
    <hyperlink ref="H14" location="'2. Verhuizingen naar Almelo'!A1" display="Verhuizingen naar Almelo naar categorie"/>
    <hyperlink ref="H16" location="'3. Verhuizingen vanuit Almelo'!A1" display="Verhuizingen vanuit Almelo"/>
    <hyperlink ref="H18" location="'4. Sociale voorzieningen'!A1" display="Sociale voorzieningen"/>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Achtergrond!$A$58:$A$60</xm:f>
          </x14:formula1>
          <xm:sqref>F18</xm:sqref>
        </x14:dataValidation>
        <x14:dataValidation type="list" allowBlank="1" showInputMessage="1" showErrorMessage="1">
          <x14:formula1>
            <xm:f>IF($F$14=Achtergrond!$A$2,Achtergrond!$A$8:$A$17,IF($F$14=Achtergrond!$A$3,Achtergrond!$A$20:$A$23,IF($F$14=Achtergrond!$A$4,Achtergrond!$A$26:$A$35,IF($F$14=Achtergrond!$A$5,Achtergrond!$A$39:$A$51,Achtergrond!$A$55))))</xm:f>
          </x14:formula1>
          <xm:sqref>F16</xm:sqref>
        </x14:dataValidation>
        <x14:dataValidation type="list" allowBlank="1" showInputMessage="1" showErrorMessage="1">
          <x14:formula1>
            <xm:f>Achtergrond!$A$1:$A$5</xm:f>
          </x14:formula1>
          <xm:sqref>F14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zoomScaleNormal="100" workbookViewId="0">
      <selection activeCell="F14" sqref="F14"/>
    </sheetView>
  </sheetViews>
  <sheetFormatPr defaultColWidth="0" defaultRowHeight="15" customHeight="1" zeroHeight="1" x14ac:dyDescent="0.25"/>
  <cols>
    <col min="1" max="1" width="3.7109375" customWidth="1"/>
    <col min="2" max="2" width="9.140625" customWidth="1"/>
    <col min="3" max="3" width="4.28515625" customWidth="1"/>
    <col min="4" max="4" width="5.7109375" customWidth="1"/>
    <col min="5" max="5" width="14" customWidth="1"/>
    <col min="6" max="6" width="47.85546875" bestFit="1" customWidth="1"/>
    <col min="7" max="7" width="9.140625" customWidth="1"/>
    <col min="8" max="8" width="38" customWidth="1"/>
    <col min="9" max="9" width="14.5703125" customWidth="1"/>
    <col min="10" max="10" width="3.7109375" customWidth="1"/>
    <col min="11" max="16" width="9.140625" style="3" hidden="1" customWidth="1"/>
    <col min="17" max="17" width="3.7109375" style="3" hidden="1" customWidth="1"/>
    <col min="18" max="19" width="9.140625" hidden="1" customWidth="1"/>
    <col min="20" max="20" width="28.28515625" hidden="1" customWidth="1"/>
    <col min="21" max="16384" width="9.140625" hidden="1"/>
  </cols>
  <sheetData>
    <row r="1" spans="1:21" x14ac:dyDescent="0.25">
      <c r="A1" s="2"/>
      <c r="B1" s="2"/>
      <c r="C1" s="2"/>
      <c r="D1" s="2"/>
      <c r="E1" s="2"/>
      <c r="F1" s="2"/>
      <c r="G1" s="2"/>
      <c r="H1" s="2"/>
      <c r="I1" s="2"/>
      <c r="J1" s="2"/>
      <c r="S1" t="s">
        <v>32</v>
      </c>
      <c r="U1" t="s">
        <v>40</v>
      </c>
    </row>
    <row r="2" spans="1:21" x14ac:dyDescent="0.25">
      <c r="A2" s="2"/>
      <c r="B2" s="10"/>
      <c r="C2" s="10"/>
      <c r="D2" s="10"/>
      <c r="E2" s="10"/>
      <c r="F2" s="10"/>
      <c r="G2" s="10"/>
      <c r="H2" s="10"/>
      <c r="I2" s="10"/>
      <c r="J2" s="2"/>
    </row>
    <row r="3" spans="1:21" x14ac:dyDescent="0.25">
      <c r="A3" s="2"/>
      <c r="B3" s="10"/>
      <c r="C3" s="10"/>
      <c r="D3" s="10"/>
      <c r="E3" s="110" t="s">
        <v>106</v>
      </c>
      <c r="F3" s="110"/>
      <c r="G3" s="110"/>
      <c r="H3" s="110"/>
      <c r="I3" s="10"/>
      <c r="J3" s="2"/>
      <c r="S3" t="s">
        <v>0</v>
      </c>
      <c r="T3" t="s">
        <v>41</v>
      </c>
      <c r="U3" t="s">
        <v>37</v>
      </c>
    </row>
    <row r="4" spans="1:21" s="8" customFormat="1" ht="15" customHeight="1" x14ac:dyDescent="0.25">
      <c r="A4" s="4"/>
      <c r="B4" s="11"/>
      <c r="C4" s="12"/>
      <c r="D4" s="12"/>
      <c r="E4" s="110"/>
      <c r="F4" s="110"/>
      <c r="G4" s="110"/>
      <c r="H4" s="110"/>
      <c r="I4" s="12"/>
      <c r="J4" s="5"/>
      <c r="K4" s="6"/>
      <c r="L4" s="7"/>
      <c r="M4" s="7"/>
      <c r="N4" s="7"/>
      <c r="O4" s="7"/>
      <c r="P4" s="7"/>
      <c r="Q4" s="7"/>
      <c r="S4" s="8" t="str">
        <f t="shared" ref="S4:S17" si="0">IF(T4="","",($F$18&amp;$F$16&amp;$T4))</f>
        <v>2016Totaal aantal personenTotaal</v>
      </c>
      <c r="T4" s="8" t="str">
        <f>IF($F$14=Achtergrond!$A$2,Achtergrond!$A9,IF($F$14=Achtergrond!$A$3,Achtergrond!$A21,IF($F$14=Achtergrond!$A$4,Achtergrond!$A27,IF($F$14=Achtergrond!$A$5,Achtergrond!$A39,IF($F$14="Geen uitsplitsing","Totaal","")))))</f>
        <v>Totaal</v>
      </c>
      <c r="U4" s="8">
        <f>IF(T4="","",VLOOKUP($S4,Tabel1!$A$1:$E$649,5,FALSE))</f>
        <v>2445</v>
      </c>
    </row>
    <row r="5" spans="1:21" s="8" customFormat="1" ht="15" customHeight="1" x14ac:dyDescent="0.25">
      <c r="A5" s="4"/>
      <c r="B5" s="11"/>
      <c r="C5" s="12"/>
      <c r="D5" s="12"/>
      <c r="E5" s="110"/>
      <c r="F5" s="110"/>
      <c r="G5" s="110"/>
      <c r="H5" s="110"/>
      <c r="I5" s="12"/>
      <c r="J5" s="5"/>
      <c r="K5" s="6"/>
      <c r="L5" s="7"/>
      <c r="M5" s="7"/>
      <c r="N5" s="7"/>
      <c r="O5" s="7"/>
      <c r="P5" s="7"/>
      <c r="Q5" s="7"/>
      <c r="S5" s="8" t="str">
        <f t="shared" si="0"/>
        <v/>
      </c>
      <c r="T5" s="8" t="str">
        <f>IF($F$14=Achtergrond!$A$2,Achtergrond!$A10,IF($F$14=Achtergrond!$A$3,Achtergrond!$A22,IF($F$14=Achtergrond!$A$4,Achtergrond!$A28,IF($F$14=Achtergrond!$A$5,Achtergrond!$A40,""))))</f>
        <v/>
      </c>
      <c r="U5" s="8" t="str">
        <f>IF(T5="","",VLOOKUP($S5,Tabel1!$A$1:$E$649,5,FALSE))</f>
        <v/>
      </c>
    </row>
    <row r="6" spans="1:21" s="8" customFormat="1" ht="15" customHeight="1" x14ac:dyDescent="0.25">
      <c r="A6" s="4"/>
      <c r="B6" s="11"/>
      <c r="C6" s="12"/>
      <c r="D6" s="12"/>
      <c r="E6" s="110"/>
      <c r="F6" s="110"/>
      <c r="G6" s="110"/>
      <c r="H6" s="110"/>
      <c r="I6" s="12"/>
      <c r="J6" s="5"/>
      <c r="K6" s="6"/>
      <c r="L6" s="7"/>
      <c r="M6" s="7"/>
      <c r="N6" s="7"/>
      <c r="O6" s="7"/>
      <c r="P6" s="7"/>
      <c r="Q6" s="7"/>
      <c r="S6" s="8" t="str">
        <f t="shared" si="0"/>
        <v/>
      </c>
      <c r="T6" s="8" t="str">
        <f>IF($F$14=Achtergrond!$A$2,Achtergrond!$A12,IF($F$14=Achtergrond!$A$3,Achtergrond!$A23,IF($F$14=Achtergrond!$A$4,Achtergrond!$A29,IF($F$14=Achtergrond!$A$5,Achtergrond!$A41,""))))</f>
        <v/>
      </c>
      <c r="U6" s="8" t="str">
        <f>IF(T6="","",VLOOKUP($S6,Tabel1!$A$1:$E$649,5,FALSE))</f>
        <v/>
      </c>
    </row>
    <row r="7" spans="1:21" s="8" customFormat="1" ht="15" customHeight="1" x14ac:dyDescent="0.25">
      <c r="A7" s="4"/>
      <c r="B7" s="11"/>
      <c r="C7" s="12"/>
      <c r="D7" s="12"/>
      <c r="E7" s="110"/>
      <c r="F7" s="110"/>
      <c r="G7" s="110"/>
      <c r="H7" s="110"/>
      <c r="I7" s="12"/>
      <c r="J7" s="5"/>
      <c r="K7" s="6"/>
      <c r="L7" s="7"/>
      <c r="M7" s="7"/>
      <c r="N7" s="7"/>
      <c r="O7" s="7"/>
      <c r="P7" s="7"/>
      <c r="Q7" s="7"/>
      <c r="S7" s="8" t="str">
        <f t="shared" si="0"/>
        <v/>
      </c>
      <c r="T7" s="8" t="str">
        <f>IF($F$14=Achtergrond!$A$2,Achtergrond!$A13,IF($F$14=Achtergrond!$A$3,"",IF($F$14=Achtergrond!$A$4,Achtergrond!$A30,IF($F$14=Achtergrond!$A$5,Achtergrond!$A42,""))))</f>
        <v/>
      </c>
      <c r="U7" s="8" t="str">
        <f>IF(T7="","",VLOOKUP($S7,Tabel1!$A$1:$E$649,5,FALSE))</f>
        <v/>
      </c>
    </row>
    <row r="8" spans="1:21" s="8" customFormat="1" ht="15" customHeight="1" x14ac:dyDescent="0.25">
      <c r="A8" s="4"/>
      <c r="B8" s="11"/>
      <c r="C8" s="12"/>
      <c r="D8" s="12"/>
      <c r="E8" s="12"/>
      <c r="F8" s="12"/>
      <c r="G8" s="12"/>
      <c r="H8" s="12"/>
      <c r="I8" s="12"/>
      <c r="J8" s="5"/>
      <c r="K8" s="6"/>
      <c r="L8" s="7"/>
      <c r="M8" s="7"/>
      <c r="N8" s="7"/>
      <c r="O8" s="7"/>
      <c r="P8" s="7"/>
      <c r="Q8" s="7"/>
      <c r="S8" s="8" t="str">
        <f t="shared" si="0"/>
        <v/>
      </c>
      <c r="T8" s="8" t="str">
        <f>IF($F$14=Achtergrond!$A$2,Achtergrond!$A15,IF($F$14=Achtergrond!$A$3,"",IF($F$14=Achtergrond!$A$4,Achtergrond!$A31,IF($F$14=Achtergrond!$A$5,Achtergrond!$A43,""))))</f>
        <v/>
      </c>
      <c r="U8" s="8" t="str">
        <f>IF(T8="","",VLOOKUP($S8,Tabel1!$A$1:$E$649,5,FALSE))</f>
        <v/>
      </c>
    </row>
    <row r="9" spans="1:21" s="8" customFormat="1" ht="15" customHeight="1" x14ac:dyDescent="0.25">
      <c r="A9" s="4"/>
      <c r="B9" s="11"/>
      <c r="C9" s="12"/>
      <c r="D9" s="12"/>
      <c r="E9" s="113" t="str">
        <f>IF($F$14="Geen uitsplitsing",($M$48&amp;$F$18&amp;$M$51),($M$48&amp;$F$18&amp;$M$49&amp;LOWER($F$14)&amp;$M$50))</f>
        <v>Dit staafdiagram geeft het aantal personen weer dat zich in 2016 heeft gevestigd in Almelo.</v>
      </c>
      <c r="F9" s="113"/>
      <c r="G9" s="113"/>
      <c r="H9" s="113"/>
      <c r="I9" s="12"/>
      <c r="J9" s="5"/>
      <c r="K9" s="6"/>
      <c r="L9" s="7"/>
      <c r="M9" s="7"/>
      <c r="N9" s="7"/>
      <c r="O9" s="7"/>
      <c r="P9" s="7"/>
      <c r="Q9" s="7"/>
      <c r="S9" s="8" t="str">
        <f t="shared" si="0"/>
        <v/>
      </c>
      <c r="T9" s="8" t="str">
        <f>IF($F$14=Achtergrond!$A$2,Achtergrond!$A16,IF($F$14=Achtergrond!$A$3,"",IF($F$14=Achtergrond!$A$4,Achtergrond!$A32,IF($F$14=Achtergrond!$A$5,Achtergrond!$A44,""))))</f>
        <v/>
      </c>
      <c r="U9" s="8" t="str">
        <f>IF(T9="","",VLOOKUP($S9,Tabel1!$A$1:$E$649,5,FALSE))</f>
        <v/>
      </c>
    </row>
    <row r="10" spans="1:21" x14ac:dyDescent="0.25">
      <c r="A10" s="2"/>
      <c r="B10" s="10"/>
      <c r="C10" s="10"/>
      <c r="D10" s="10"/>
      <c r="E10" s="113"/>
      <c r="F10" s="113"/>
      <c r="G10" s="113"/>
      <c r="H10" s="113"/>
      <c r="I10" s="10"/>
      <c r="J10" s="2"/>
      <c r="S10" s="8" t="str">
        <f t="shared" si="0"/>
        <v/>
      </c>
      <c r="T10" s="8" t="str">
        <f>IF($F$14=Achtergrond!$A$2,Achtergrond!$A17,IF($F$14=Achtergrond!$A$3,"",IF($F$14=Achtergrond!$A$4,Achtergrond!$A33,IF($F$14=Achtergrond!$A$5,Achtergrond!$A45,""))))</f>
        <v/>
      </c>
      <c r="U10" s="8" t="str">
        <f>IF(T10="","",VLOOKUP($S10,Tabel1!$A$1:$E$649,5,FALSE))</f>
        <v/>
      </c>
    </row>
    <row r="11" spans="1:21" x14ac:dyDescent="0.25">
      <c r="A11" s="2"/>
      <c r="B11" s="10"/>
      <c r="C11" s="10"/>
      <c r="D11" s="10"/>
      <c r="E11" s="10"/>
      <c r="F11" s="10"/>
      <c r="G11" s="10"/>
      <c r="H11" s="10"/>
      <c r="I11" s="10"/>
      <c r="J11" s="2"/>
      <c r="S11" s="8" t="str">
        <f t="shared" si="0"/>
        <v/>
      </c>
      <c r="T11" s="8" t="str">
        <f>IF($F$14=Achtergrond!$A$2,"",IF($F$14=Achtergrond!$A$3,"",IF($F$14=Achtergrond!$A$4,Achtergrond!$A34,IF($F$14=Achtergrond!$A$5,Achtergrond!$A46,""))))</f>
        <v/>
      </c>
      <c r="U11" s="8" t="str">
        <f>IF(T11="","",VLOOKUP($S11,Tabel1!$A$1:$E$649,5,FALSE))</f>
        <v/>
      </c>
    </row>
    <row r="12" spans="1:21" x14ac:dyDescent="0.25">
      <c r="A12" s="2"/>
      <c r="B12" s="10"/>
      <c r="C12" s="10"/>
      <c r="D12" s="13" t="s">
        <v>233</v>
      </c>
      <c r="E12" s="13"/>
      <c r="F12" s="10"/>
      <c r="G12" s="10"/>
      <c r="H12" s="13" t="s">
        <v>232</v>
      </c>
      <c r="I12" s="10"/>
      <c r="J12" s="2"/>
      <c r="S12" s="8" t="str">
        <f t="shared" si="0"/>
        <v/>
      </c>
      <c r="T12" s="8" t="str">
        <f>IF($F$14=Achtergrond!$A$2,"",IF($F$14=Achtergrond!$A$3,"",IF($F$14=Achtergrond!$A$4,Achtergrond!$A35,IF($F$14=Achtergrond!$A$5,Achtergrond!$A47,""))))</f>
        <v/>
      </c>
      <c r="U12" s="8" t="str">
        <f>IF(T12="","",VLOOKUP($S12,Tabel1!$A$1:$E$649,5,FALSE))</f>
        <v/>
      </c>
    </row>
    <row r="13" spans="1:21" x14ac:dyDescent="0.25">
      <c r="A13" s="2"/>
      <c r="B13" s="10"/>
      <c r="C13" s="10"/>
      <c r="D13" s="10"/>
      <c r="E13" s="10"/>
      <c r="F13" s="10"/>
      <c r="G13" s="10"/>
      <c r="H13" s="10"/>
      <c r="I13" s="10"/>
      <c r="J13" s="2"/>
      <c r="S13" s="8" t="str">
        <f t="shared" si="0"/>
        <v/>
      </c>
      <c r="T13" s="8" t="str">
        <f>IF($F$14=Achtergrond!$A$2,"",IF($F$14=Achtergrond!$A$3,"",IF($F$14=Achtergrond!$A$4,"",IF($F$14=Achtergrond!$A$5,Achtergrond!$A48,""))))</f>
        <v/>
      </c>
      <c r="U13" s="8" t="str">
        <f>IF(T13="","",VLOOKUP($S13,Tabel1!$A$1:$E$649,5,FALSE))</f>
        <v/>
      </c>
    </row>
    <row r="14" spans="1:21" x14ac:dyDescent="0.25">
      <c r="A14" s="2"/>
      <c r="B14" s="10"/>
      <c r="C14" s="10"/>
      <c r="D14" s="10" t="s">
        <v>234</v>
      </c>
      <c r="E14" s="10"/>
      <c r="F14" s="85" t="s">
        <v>33</v>
      </c>
      <c r="G14" s="10"/>
      <c r="H14" s="96" t="s">
        <v>2</v>
      </c>
      <c r="I14" s="10"/>
      <c r="J14" s="2"/>
      <c r="S14" s="8" t="str">
        <f t="shared" si="0"/>
        <v/>
      </c>
      <c r="T14" s="8" t="str">
        <f>IF($F$14=Achtergrond!$A$2,"",IF($F$14=Achtergrond!$A$3,"",IF($F$14=Achtergrond!$A$4,"",IF($F$14=Achtergrond!$A$5,Achtergrond!$A49,""))))</f>
        <v/>
      </c>
      <c r="U14" s="8" t="str">
        <f>IF(T14="","",VLOOKUP($S14,Tabel1!$A$1:$E$649,5,FALSE))</f>
        <v/>
      </c>
    </row>
    <row r="15" spans="1:21" x14ac:dyDescent="0.25">
      <c r="A15" s="2"/>
      <c r="B15" s="10"/>
      <c r="C15" s="10"/>
      <c r="D15" s="10"/>
      <c r="E15" s="10"/>
      <c r="F15" s="10"/>
      <c r="G15" s="10"/>
      <c r="H15" s="10"/>
      <c r="I15" s="10"/>
      <c r="J15" s="2"/>
      <c r="S15" s="8" t="str">
        <f t="shared" si="0"/>
        <v/>
      </c>
      <c r="T15" s="8" t="str">
        <f>IF($F$14=Achtergrond!$A$2,"",IF($F$14=Achtergrond!$A$3,"",IF($F$14=Achtergrond!$A$4,"",IF($F$14=Achtergrond!$A$5,Achtergrond!$A50,""))))</f>
        <v/>
      </c>
      <c r="U15" s="8" t="str">
        <f>IF(T15="","",VLOOKUP($S15,Tabel1!$A$1:$E$649,5,FALSE))</f>
        <v/>
      </c>
    </row>
    <row r="16" spans="1:21" x14ac:dyDescent="0.25">
      <c r="A16" s="2"/>
      <c r="B16" s="10"/>
      <c r="C16" s="10"/>
      <c r="D16" s="10" t="s">
        <v>236</v>
      </c>
      <c r="E16" s="10"/>
      <c r="F16" s="85" t="s">
        <v>10</v>
      </c>
      <c r="G16" s="10"/>
      <c r="H16" s="96" t="s">
        <v>39</v>
      </c>
      <c r="I16" s="10"/>
      <c r="J16" s="2"/>
      <c r="S16" s="8" t="str">
        <f t="shared" si="0"/>
        <v/>
      </c>
      <c r="T16" s="8" t="str">
        <f>IF($F$14=Achtergrond!$A$2,"",IF($F$14=Achtergrond!$A$3,"",IF($F$14=Achtergrond!$A$4,"",IF($F$14=Achtergrond!$A$5,Achtergrond!$A51,""))))</f>
        <v/>
      </c>
      <c r="U16" s="8" t="str">
        <f>IF(T16="","",VLOOKUP($S16,Tabel1!$A$1:$E$649,5,FALSE))</f>
        <v/>
      </c>
    </row>
    <row r="17" spans="1:21" x14ac:dyDescent="0.25">
      <c r="A17" s="2"/>
      <c r="B17" s="10"/>
      <c r="C17" s="10"/>
      <c r="D17" s="10"/>
      <c r="E17" s="10"/>
      <c r="F17" s="10"/>
      <c r="G17" s="10"/>
      <c r="H17" s="10"/>
      <c r="I17" s="10"/>
      <c r="J17" s="2"/>
      <c r="S17" s="8" t="str">
        <f t="shared" si="0"/>
        <v/>
      </c>
      <c r="T17" s="8" t="str">
        <f>IF($F$14=Achtergrond!$A$2,"",IF($F$14=Achtergrond!$A$3,"",IF($F$14=Achtergrond!$A$4,"",IF($F$14=Achtergrond!$A$5,Achtergrond!$A52,""))))</f>
        <v/>
      </c>
      <c r="U17" s="8" t="str">
        <f>IF(T17="","",VLOOKUP($S17,Tabel1!$A$1:$E$649,5,FALSE))</f>
        <v/>
      </c>
    </row>
    <row r="18" spans="1:21" x14ac:dyDescent="0.25">
      <c r="A18" s="2"/>
      <c r="B18" s="10"/>
      <c r="C18" s="10"/>
      <c r="D18" s="10" t="s">
        <v>235</v>
      </c>
      <c r="E18" s="10"/>
      <c r="F18" s="85" t="s">
        <v>9</v>
      </c>
      <c r="G18" s="10"/>
      <c r="H18" s="96" t="s">
        <v>104</v>
      </c>
      <c r="I18" s="10"/>
      <c r="J18" s="2"/>
    </row>
    <row r="19" spans="1:21" x14ac:dyDescent="0.25">
      <c r="A19" s="2"/>
      <c r="B19" s="10"/>
      <c r="C19" s="10"/>
      <c r="D19" s="10"/>
      <c r="E19" s="10"/>
      <c r="F19" s="10"/>
      <c r="G19" s="10"/>
      <c r="H19" s="10"/>
      <c r="I19" s="10"/>
      <c r="J19" s="2"/>
    </row>
    <row r="20" spans="1:21" x14ac:dyDescent="0.25">
      <c r="A20" s="2"/>
      <c r="B20" s="10"/>
      <c r="C20" s="10"/>
      <c r="D20" s="10"/>
      <c r="E20" s="10"/>
      <c r="F20" s="10"/>
      <c r="G20" s="10"/>
      <c r="H20" s="10"/>
      <c r="I20" s="10"/>
      <c r="J20" s="2"/>
    </row>
    <row r="21" spans="1:21" x14ac:dyDescent="0.25">
      <c r="A21" s="2"/>
      <c r="B21" s="10"/>
      <c r="C21" s="10"/>
      <c r="D21" s="10"/>
      <c r="E21" s="10"/>
      <c r="F21" s="10"/>
      <c r="G21" s="10"/>
      <c r="H21" s="13"/>
      <c r="I21" s="10"/>
      <c r="J21" s="2"/>
    </row>
    <row r="22" spans="1:21" x14ac:dyDescent="0.25">
      <c r="A22" s="2"/>
      <c r="B22" s="10"/>
      <c r="C22" s="10"/>
      <c r="D22" s="10"/>
      <c r="E22" s="10"/>
      <c r="F22" s="10"/>
      <c r="G22" s="10"/>
      <c r="H22" s="10"/>
      <c r="I22" s="10"/>
      <c r="J22" s="2"/>
    </row>
    <row r="23" spans="1:21" x14ac:dyDescent="0.25">
      <c r="A23" s="2"/>
      <c r="B23" s="10"/>
      <c r="C23" s="10"/>
      <c r="D23" s="10"/>
      <c r="E23" s="10"/>
      <c r="F23" s="10"/>
      <c r="G23" s="10"/>
      <c r="H23" s="15"/>
      <c r="I23" s="10"/>
      <c r="J23" s="2"/>
    </row>
    <row r="24" spans="1:21" x14ac:dyDescent="0.25">
      <c r="A24" s="2"/>
      <c r="B24" s="10"/>
      <c r="C24" s="10"/>
      <c r="D24" s="10"/>
      <c r="E24" s="10"/>
      <c r="F24" s="10"/>
      <c r="G24" s="10"/>
      <c r="H24" s="15"/>
      <c r="I24" s="10"/>
      <c r="J24" s="2"/>
    </row>
    <row r="25" spans="1:21" x14ac:dyDescent="0.25">
      <c r="A25" s="2"/>
      <c r="B25" s="10"/>
      <c r="C25" s="10"/>
      <c r="D25" s="10"/>
      <c r="E25" s="10"/>
      <c r="F25" s="10"/>
      <c r="G25" s="10"/>
      <c r="H25" s="15"/>
      <c r="I25" s="10"/>
      <c r="J25" s="2"/>
    </row>
    <row r="26" spans="1:21" x14ac:dyDescent="0.25">
      <c r="A26" s="2"/>
      <c r="B26" s="10"/>
      <c r="C26" s="10"/>
      <c r="D26" s="10"/>
      <c r="E26" s="10"/>
      <c r="F26" s="10"/>
      <c r="G26" s="10"/>
      <c r="H26" s="15"/>
      <c r="I26" s="10"/>
      <c r="J26" s="2"/>
    </row>
    <row r="27" spans="1:21" x14ac:dyDescent="0.25">
      <c r="A27" s="2"/>
      <c r="B27" s="10"/>
      <c r="C27" s="10"/>
      <c r="D27" s="10"/>
      <c r="E27" s="10"/>
      <c r="F27" s="10"/>
      <c r="G27" s="10"/>
      <c r="H27" s="15"/>
      <c r="I27" s="10"/>
      <c r="J27" s="2"/>
    </row>
    <row r="28" spans="1:21" x14ac:dyDescent="0.25">
      <c r="A28" s="2"/>
      <c r="B28" s="10"/>
      <c r="C28" s="10"/>
      <c r="D28" s="10"/>
      <c r="E28" s="10"/>
      <c r="F28" s="10"/>
      <c r="G28" s="10"/>
      <c r="H28" s="15"/>
      <c r="I28" s="10"/>
      <c r="J28" s="2"/>
    </row>
    <row r="29" spans="1:21" x14ac:dyDescent="0.25">
      <c r="A29" s="2"/>
      <c r="B29" s="10"/>
      <c r="C29" s="10"/>
      <c r="D29" s="10"/>
      <c r="E29" s="10"/>
      <c r="F29" s="10"/>
      <c r="G29" s="10"/>
      <c r="H29" s="15"/>
      <c r="I29" s="10"/>
      <c r="J29" s="2"/>
    </row>
    <row r="30" spans="1:21" x14ac:dyDescent="0.25">
      <c r="A30" s="2"/>
      <c r="B30" s="10"/>
      <c r="C30" s="10"/>
      <c r="D30" s="10"/>
      <c r="E30" s="10"/>
      <c r="F30" s="10"/>
      <c r="G30" s="10"/>
      <c r="H30" s="15"/>
      <c r="I30" s="10"/>
      <c r="J30" s="2"/>
    </row>
    <row r="31" spans="1:21" x14ac:dyDescent="0.25">
      <c r="A31" s="2"/>
      <c r="B31" s="10"/>
      <c r="C31" s="10"/>
      <c r="D31" s="10"/>
      <c r="E31" s="10"/>
      <c r="F31" s="10"/>
      <c r="G31" s="10"/>
      <c r="H31" s="15"/>
      <c r="I31" s="10"/>
      <c r="J31" s="2"/>
    </row>
    <row r="32" spans="1:21" x14ac:dyDescent="0.25">
      <c r="A32" s="2"/>
      <c r="B32" s="10"/>
      <c r="C32" s="10"/>
      <c r="D32" s="10"/>
      <c r="E32" s="10"/>
      <c r="F32" s="10"/>
      <c r="G32" s="10"/>
      <c r="H32" s="15"/>
      <c r="I32" s="10"/>
      <c r="J32" s="2"/>
    </row>
    <row r="33" spans="1:14" x14ac:dyDescent="0.25">
      <c r="A33" s="2"/>
      <c r="B33" s="10"/>
      <c r="C33" s="10"/>
      <c r="D33" s="10"/>
      <c r="E33" s="10"/>
      <c r="F33" s="10"/>
      <c r="G33" s="10"/>
      <c r="H33" s="15"/>
      <c r="I33" s="10"/>
      <c r="J33" s="2"/>
    </row>
    <row r="34" spans="1:14" x14ac:dyDescent="0.25">
      <c r="A34" s="2"/>
      <c r="B34" s="10"/>
      <c r="C34" s="10"/>
      <c r="D34" s="10"/>
      <c r="E34" s="10"/>
      <c r="F34" s="10"/>
      <c r="G34" s="10"/>
      <c r="H34" s="15"/>
      <c r="I34" s="10"/>
      <c r="J34" s="2"/>
    </row>
    <row r="35" spans="1:14" x14ac:dyDescent="0.25">
      <c r="A35" s="2"/>
      <c r="B35" s="10"/>
      <c r="C35" s="10"/>
      <c r="D35" s="10"/>
      <c r="E35" s="10"/>
      <c r="F35" s="10"/>
      <c r="G35" s="10"/>
      <c r="H35" s="15"/>
      <c r="I35" s="10"/>
      <c r="J35" s="2"/>
    </row>
    <row r="36" spans="1:14" x14ac:dyDescent="0.25">
      <c r="A36" s="2"/>
      <c r="B36" s="10"/>
      <c r="C36" s="10"/>
      <c r="D36" s="10"/>
      <c r="E36" s="10"/>
      <c r="F36" s="10"/>
      <c r="G36" s="10"/>
      <c r="H36" s="15"/>
      <c r="I36" s="10"/>
      <c r="J36" s="2"/>
    </row>
    <row r="37" spans="1:14" x14ac:dyDescent="0.25">
      <c r="A37" s="2"/>
      <c r="B37" s="10"/>
      <c r="C37" s="10"/>
      <c r="D37" s="10"/>
      <c r="E37" s="10"/>
      <c r="F37" s="10"/>
      <c r="G37" s="10"/>
      <c r="H37" s="15"/>
      <c r="I37" s="10"/>
      <c r="J37" s="2"/>
    </row>
    <row r="38" spans="1:14" x14ac:dyDescent="0.25">
      <c r="A38" s="2"/>
      <c r="B38" s="10"/>
      <c r="C38" s="10"/>
      <c r="D38" s="10"/>
      <c r="E38" s="10"/>
      <c r="F38" s="10"/>
      <c r="G38" s="10"/>
      <c r="H38" s="15"/>
      <c r="I38" s="10"/>
      <c r="J38" s="2"/>
    </row>
    <row r="39" spans="1:14" x14ac:dyDescent="0.25">
      <c r="A39" s="2"/>
      <c r="B39" s="10"/>
      <c r="C39" s="10"/>
      <c r="D39" s="10"/>
      <c r="E39" s="10"/>
      <c r="F39" s="10"/>
      <c r="G39" s="10"/>
      <c r="H39" s="15"/>
      <c r="I39" s="10"/>
      <c r="J39" s="2"/>
    </row>
    <row r="40" spans="1:14" x14ac:dyDescent="0.25">
      <c r="A40" s="2"/>
      <c r="B40" s="10"/>
      <c r="C40" s="10"/>
      <c r="D40" s="10"/>
      <c r="E40" s="10"/>
      <c r="F40" s="10"/>
      <c r="G40" s="10"/>
      <c r="H40" s="15"/>
      <c r="I40" s="10"/>
      <c r="J40" s="2"/>
    </row>
    <row r="41" spans="1:14" x14ac:dyDescent="0.25">
      <c r="A41" s="2"/>
      <c r="B41" s="10"/>
      <c r="C41" s="10"/>
      <c r="D41" s="10"/>
      <c r="E41" s="10"/>
      <c r="F41" s="10"/>
      <c r="G41" s="10"/>
      <c r="H41" s="15"/>
      <c r="I41" s="10"/>
      <c r="J41" s="2"/>
    </row>
    <row r="42" spans="1:14" x14ac:dyDescent="0.25">
      <c r="A42" s="2"/>
      <c r="B42" s="10"/>
      <c r="C42" s="10"/>
      <c r="D42" s="10"/>
      <c r="E42" s="10"/>
      <c r="F42" s="10"/>
      <c r="G42" s="10"/>
      <c r="H42" s="15"/>
      <c r="I42" s="10"/>
      <c r="J42" s="2"/>
    </row>
    <row r="43" spans="1:14" x14ac:dyDescent="0.25">
      <c r="A43" s="2"/>
      <c r="B43" s="10"/>
      <c r="C43" s="10"/>
      <c r="D43" s="10"/>
      <c r="E43" s="10"/>
      <c r="F43" s="10"/>
      <c r="G43" s="10"/>
      <c r="H43" s="15"/>
      <c r="I43" s="10"/>
      <c r="J43" s="2"/>
    </row>
    <row r="44" spans="1:14" x14ac:dyDescent="0.25">
      <c r="A44" s="2"/>
      <c r="B44" s="10"/>
      <c r="C44" s="10"/>
      <c r="D44" s="10"/>
      <c r="E44" s="10"/>
      <c r="F44" s="10"/>
      <c r="G44" s="10"/>
      <c r="H44" s="15"/>
      <c r="I44" s="10"/>
      <c r="J44" s="2"/>
    </row>
    <row r="45" spans="1:14" x14ac:dyDescent="0.25">
      <c r="A45" s="2"/>
      <c r="B45" s="10"/>
      <c r="C45" s="10"/>
      <c r="D45" s="10"/>
      <c r="E45" s="10"/>
      <c r="F45" s="10"/>
      <c r="G45" s="10"/>
      <c r="H45" s="15"/>
      <c r="I45" s="10"/>
      <c r="J45" s="2"/>
    </row>
    <row r="46" spans="1:14" ht="30" customHeight="1" x14ac:dyDescent="0.25">
      <c r="A46" s="2"/>
      <c r="B46" s="10"/>
      <c r="C46" s="112" t="str">
        <f>IF($F$14=Achtergrond!$A$5,($L$46&amp;$F$18&amp;$M$46&amp;$U$17&amp;$N$46),"")</f>
        <v/>
      </c>
      <c r="D46" s="112"/>
      <c r="E46" s="112"/>
      <c r="F46" s="112"/>
      <c r="G46" s="112"/>
      <c r="H46" s="112"/>
      <c r="I46" s="10"/>
      <c r="J46" s="2"/>
      <c r="L46" s="3" t="s">
        <v>115</v>
      </c>
      <c r="M46" s="3" t="s">
        <v>113</v>
      </c>
      <c r="N46" s="3" t="s">
        <v>114</v>
      </c>
    </row>
    <row r="47" spans="1:14" x14ac:dyDescent="0.25">
      <c r="A47" s="2"/>
      <c r="B47" s="2"/>
      <c r="C47" s="2"/>
      <c r="D47" s="2"/>
      <c r="E47" s="2"/>
      <c r="F47" s="2"/>
      <c r="G47" s="2"/>
      <c r="H47" s="2"/>
      <c r="I47" s="2"/>
      <c r="J47" s="2"/>
    </row>
    <row r="48" spans="1:14" ht="15" hidden="1" customHeight="1" x14ac:dyDescent="0.25">
      <c r="M48" s="3" t="s">
        <v>244</v>
      </c>
    </row>
    <row r="49" spans="13:13" hidden="1" x14ac:dyDescent="0.25">
      <c r="M49" s="3" t="s">
        <v>98</v>
      </c>
    </row>
    <row r="50" spans="13:13" hidden="1" x14ac:dyDescent="0.25">
      <c r="M50" s="3" t="s">
        <v>27</v>
      </c>
    </row>
    <row r="51" spans="13:13" ht="30" hidden="1" customHeight="1" x14ac:dyDescent="0.25">
      <c r="M51" s="3" t="s">
        <v>99</v>
      </c>
    </row>
  </sheetData>
  <sheetProtection algorithmName="SHA-512" hashValue="xezuJOVfQG2gGFVmD8vrbzzFDVt9atGe5CG+eLZKNd5/dzA2p4eozx+qWAAzw+13cAKGTh9cwog7kPO8tAcheA==" saltValue="SrquaPQXEepe0DFby5ONmA==" spinCount="100000" sheet="1" objects="1" scenarios="1" selectLockedCells="1"/>
  <mergeCells count="3">
    <mergeCell ref="E3:H7"/>
    <mergeCell ref="E9:H10"/>
    <mergeCell ref="C46:H46"/>
  </mergeCells>
  <conditionalFormatting sqref="H23">
    <cfRule type="notContainsBlanks" dxfId="24" priority="1">
      <formula>LEN(TRIM(H23))&gt;0</formula>
    </cfRule>
  </conditionalFormatting>
  <conditionalFormatting sqref="H25">
    <cfRule type="notContainsBlanks" dxfId="23" priority="2">
      <formula>LEN(TRIM(H25))&gt;0</formula>
    </cfRule>
  </conditionalFormatting>
  <conditionalFormatting sqref="H27">
    <cfRule type="notContainsBlanks" dxfId="22" priority="3">
      <formula>LEN(TRIM(H27))&gt;0</formula>
    </cfRule>
  </conditionalFormatting>
  <conditionalFormatting sqref="H29">
    <cfRule type="notContainsBlanks" dxfId="21" priority="4">
      <formula>LEN(TRIM(H29))&gt;0</formula>
    </cfRule>
  </conditionalFormatting>
  <conditionalFormatting sqref="H31">
    <cfRule type="notContainsBlanks" dxfId="20" priority="5">
      <formula>LEN(TRIM(H31))&gt;0</formula>
    </cfRule>
  </conditionalFormatting>
  <conditionalFormatting sqref="H33">
    <cfRule type="notContainsBlanks" dxfId="19" priority="6">
      <formula>LEN(TRIM(H33))&gt;0</formula>
    </cfRule>
  </conditionalFormatting>
  <conditionalFormatting sqref="H35">
    <cfRule type="notContainsBlanks" dxfId="18" priority="7">
      <formula>LEN(TRIM(H35))&gt;0</formula>
    </cfRule>
  </conditionalFormatting>
  <conditionalFormatting sqref="H37">
    <cfRule type="notContainsBlanks" dxfId="17" priority="8">
      <formula>LEN(TRIM(H37))&gt;0</formula>
    </cfRule>
  </conditionalFormatting>
  <conditionalFormatting sqref="H39">
    <cfRule type="notContainsBlanks" dxfId="16" priority="9">
      <formula>LEN(TRIM(H39))&gt;0</formula>
    </cfRule>
  </conditionalFormatting>
  <conditionalFormatting sqref="H41">
    <cfRule type="notContainsBlanks" dxfId="15" priority="10">
      <formula>LEN(TRIM(H41))&gt;0</formula>
    </cfRule>
  </conditionalFormatting>
  <conditionalFormatting sqref="H43">
    <cfRule type="notContainsBlanks" dxfId="14" priority="11">
      <formula>LEN(TRIM(H43))&gt;0</formula>
    </cfRule>
  </conditionalFormatting>
  <conditionalFormatting sqref="H45">
    <cfRule type="notContainsBlanks" dxfId="13" priority="12">
      <formula>LEN(TRIM(H45))&gt;0</formula>
    </cfRule>
  </conditionalFormatting>
  <hyperlinks>
    <hyperlink ref="H14" location="'1. Soort woning na verhuizing'!A1" display="Soort woning na verhuizing"/>
    <hyperlink ref="H16" location="'3. Verhuizingen vanuit Almelo'!A1" display="Verhuizingen vanuit Almelo"/>
    <hyperlink ref="H18" location="'4. Sociale voorzieningen'!A1" display="Sociale voorzieningen"/>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Achtergrond!$A$1:$A$5</xm:f>
          </x14:formula1>
          <xm:sqref>F14</xm:sqref>
        </x14:dataValidation>
        <x14:dataValidation type="list" allowBlank="1" showInputMessage="1" showErrorMessage="1">
          <x14:formula1>
            <xm:f>Achtergrond!$A$64:$A$69</xm:f>
          </x14:formula1>
          <xm:sqref>F16</xm:sqref>
        </x14:dataValidation>
        <x14:dataValidation type="list" allowBlank="1" showInputMessage="1" showErrorMessage="1">
          <x14:formula1>
            <xm:f>Achtergrond!$A$58:$A$60</xm:f>
          </x14:formula1>
          <xm:sqref>F18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Normal="100" workbookViewId="0">
      <selection activeCell="F14" sqref="F14"/>
    </sheetView>
  </sheetViews>
  <sheetFormatPr defaultColWidth="0" defaultRowHeight="15" customHeight="1" zeroHeight="1" x14ac:dyDescent="0.25"/>
  <cols>
    <col min="1" max="1" width="3.7109375" customWidth="1"/>
    <col min="2" max="2" width="9.140625" customWidth="1"/>
    <col min="3" max="3" width="4.28515625" customWidth="1"/>
    <col min="4" max="4" width="5.7109375" customWidth="1"/>
    <col min="5" max="5" width="14" customWidth="1"/>
    <col min="6" max="6" width="47.85546875" bestFit="1" customWidth="1"/>
    <col min="7" max="7" width="9.140625" customWidth="1"/>
    <col min="8" max="8" width="38" customWidth="1"/>
    <col min="9" max="9" width="14.5703125" customWidth="1"/>
    <col min="10" max="10" width="3.7109375" customWidth="1"/>
    <col min="11" max="16" width="9.140625" style="3" hidden="1" customWidth="1"/>
    <col min="17" max="17" width="3.7109375" style="3" hidden="1" customWidth="1"/>
    <col min="18" max="19" width="9.140625" hidden="1" customWidth="1"/>
    <col min="20" max="20" width="28.28515625" hidden="1" customWidth="1"/>
    <col min="21" max="16384" width="9.140625" hidden="1"/>
  </cols>
  <sheetData>
    <row r="1" spans="1:23" x14ac:dyDescent="0.25">
      <c r="A1" s="2"/>
      <c r="B1" s="2"/>
      <c r="C1" s="2"/>
      <c r="D1" s="2"/>
      <c r="E1" s="2"/>
      <c r="F1" s="2"/>
      <c r="G1" s="2"/>
      <c r="H1" s="2"/>
      <c r="I1" s="2"/>
      <c r="J1" s="2"/>
      <c r="S1" t="s">
        <v>32</v>
      </c>
      <c r="U1" t="s">
        <v>40</v>
      </c>
    </row>
    <row r="2" spans="1:23" x14ac:dyDescent="0.25">
      <c r="A2" s="2"/>
      <c r="B2" s="10"/>
      <c r="C2" s="10"/>
      <c r="D2" s="10"/>
      <c r="E2" s="10"/>
      <c r="F2" s="10"/>
      <c r="G2" s="10"/>
      <c r="H2" s="10"/>
      <c r="I2" s="10"/>
      <c r="J2" s="2"/>
    </row>
    <row r="3" spans="1:23" x14ac:dyDescent="0.25">
      <c r="A3" s="2"/>
      <c r="B3" s="10"/>
      <c r="C3" s="10"/>
      <c r="D3" s="10"/>
      <c r="E3" s="110" t="s">
        <v>107</v>
      </c>
      <c r="F3" s="110"/>
      <c r="G3" s="110"/>
      <c r="H3" s="110"/>
      <c r="I3" s="10"/>
      <c r="J3" s="2"/>
      <c r="S3" t="s">
        <v>0</v>
      </c>
      <c r="T3" t="s">
        <v>52</v>
      </c>
      <c r="U3" t="s">
        <v>37</v>
      </c>
    </row>
    <row r="4" spans="1:23" s="8" customFormat="1" ht="15" customHeight="1" x14ac:dyDescent="0.25">
      <c r="A4" s="4"/>
      <c r="B4" s="11"/>
      <c r="C4" s="12"/>
      <c r="D4" s="12"/>
      <c r="E4" s="110"/>
      <c r="F4" s="110"/>
      <c r="G4" s="110"/>
      <c r="H4" s="110"/>
      <c r="I4" s="12"/>
      <c r="J4" s="5"/>
      <c r="K4" s="6"/>
      <c r="L4" s="7"/>
      <c r="M4" s="7"/>
      <c r="N4" s="7"/>
      <c r="O4" s="7"/>
      <c r="P4" s="7"/>
      <c r="Q4" s="7"/>
      <c r="S4" s="8" t="str">
        <f t="shared" ref="S4:S17" si="0">IF(T4="","",($F$16&amp;$F$14&amp;$T4))</f>
        <v>2016Totaal aantal personenTubbergen</v>
      </c>
      <c r="T4" s="8" t="s">
        <v>117</v>
      </c>
      <c r="U4" s="8">
        <f>VLOOKUP($S4,Tabel2!$A$1:$E$271,5,FALSE)</f>
        <v>110</v>
      </c>
    </row>
    <row r="5" spans="1:23" s="8" customFormat="1" ht="15" customHeight="1" x14ac:dyDescent="0.25">
      <c r="A5" s="4"/>
      <c r="B5" s="11"/>
      <c r="C5" s="12"/>
      <c r="D5" s="12"/>
      <c r="E5" s="110"/>
      <c r="F5" s="110"/>
      <c r="G5" s="110"/>
      <c r="H5" s="110"/>
      <c r="I5" s="12"/>
      <c r="J5" s="5"/>
      <c r="K5" s="6"/>
      <c r="L5" s="7"/>
      <c r="M5" s="7"/>
      <c r="N5" s="7"/>
      <c r="O5" s="7"/>
      <c r="P5" s="7"/>
      <c r="Q5" s="7"/>
      <c r="S5" s="8" t="str">
        <f t="shared" si="0"/>
        <v>2016Totaal aantal personenWierden</v>
      </c>
      <c r="T5" s="8" t="s">
        <v>118</v>
      </c>
      <c r="U5" s="8">
        <f>VLOOKUP($S5,Tabel2!$A$1:$E$271,5,FALSE)</f>
        <v>170</v>
      </c>
    </row>
    <row r="6" spans="1:23" s="8" customFormat="1" ht="15" customHeight="1" x14ac:dyDescent="0.25">
      <c r="A6" s="4"/>
      <c r="B6" s="11"/>
      <c r="C6" s="12"/>
      <c r="D6" s="12"/>
      <c r="E6" s="110"/>
      <c r="F6" s="110"/>
      <c r="G6" s="110"/>
      <c r="H6" s="110"/>
      <c r="I6" s="12"/>
      <c r="J6" s="5"/>
      <c r="K6" s="6"/>
      <c r="L6" s="7"/>
      <c r="M6" s="7"/>
      <c r="N6" s="7"/>
      <c r="O6" s="7"/>
      <c r="P6" s="7"/>
      <c r="Q6" s="7"/>
      <c r="S6" s="8" t="str">
        <f t="shared" si="0"/>
        <v>2016Totaal aantal personenHellendoorn</v>
      </c>
      <c r="T6" s="8" t="s">
        <v>119</v>
      </c>
      <c r="U6" s="8">
        <f>VLOOKUP($S6,Tabel2!$A$1:$E$271,5,FALSE)</f>
        <v>50</v>
      </c>
    </row>
    <row r="7" spans="1:23" s="8" customFormat="1" ht="15" customHeight="1" x14ac:dyDescent="0.25">
      <c r="A7" s="4"/>
      <c r="B7" s="11"/>
      <c r="C7" s="12"/>
      <c r="D7" s="12"/>
      <c r="E7" s="110"/>
      <c r="F7" s="110"/>
      <c r="G7" s="110"/>
      <c r="H7" s="110"/>
      <c r="I7" s="12"/>
      <c r="J7" s="5"/>
      <c r="K7" s="6"/>
      <c r="L7" s="7"/>
      <c r="M7" s="7"/>
      <c r="N7" s="7"/>
      <c r="O7" s="7"/>
      <c r="P7" s="7"/>
      <c r="Q7" s="7"/>
      <c r="S7" s="8" t="str">
        <f t="shared" si="0"/>
        <v>2016Totaal aantal personenHof van Twente</v>
      </c>
      <c r="T7" s="8" t="s">
        <v>120</v>
      </c>
      <c r="U7" s="8">
        <f>VLOOKUP($S7,Tabel2!$A$1:$E$271,5,FALSE)</f>
        <v>60</v>
      </c>
      <c r="W7" s="8" t="s">
        <v>50</v>
      </c>
    </row>
    <row r="8" spans="1:23" s="8" customFormat="1" ht="15" customHeight="1" x14ac:dyDescent="0.25">
      <c r="A8" s="4"/>
      <c r="B8" s="11"/>
      <c r="C8" s="12"/>
      <c r="D8" s="12"/>
      <c r="E8" s="12"/>
      <c r="F8" s="12"/>
      <c r="G8" s="12"/>
      <c r="H8" s="12"/>
      <c r="I8" s="12"/>
      <c r="J8" s="5"/>
      <c r="K8" s="6"/>
      <c r="L8" s="7"/>
      <c r="M8" s="7"/>
      <c r="N8" s="7"/>
      <c r="O8" s="7"/>
      <c r="P8" s="7"/>
      <c r="Q8" s="7"/>
      <c r="S8" s="8" t="str">
        <f t="shared" si="0"/>
        <v>2016Totaal aantal personenTwenterand</v>
      </c>
      <c r="T8" s="8" t="s">
        <v>121</v>
      </c>
      <c r="U8" s="8">
        <f>VLOOKUP($S8,Tabel2!$A$1:$E$271,5,FALSE)</f>
        <v>80</v>
      </c>
    </row>
    <row r="9" spans="1:23" s="8" customFormat="1" ht="15" customHeight="1" x14ac:dyDescent="0.25">
      <c r="A9" s="4"/>
      <c r="B9" s="11"/>
      <c r="C9" s="12"/>
      <c r="D9" s="12"/>
      <c r="E9" s="113" t="str">
        <f>($M$48&amp;$F$16&amp;$M$49)</f>
        <v>Dit staafdiagram geeft het aantal personen weer dat in 2016 is verhuisd vanuit Almelo en splitst dit uit naar woongemeente na verhuizing.</v>
      </c>
      <c r="F9" s="113"/>
      <c r="G9" s="113"/>
      <c r="H9" s="113"/>
      <c r="I9" s="12"/>
      <c r="J9" s="5"/>
      <c r="K9" s="6"/>
      <c r="L9" s="7"/>
      <c r="M9" s="7"/>
      <c r="N9" s="7"/>
      <c r="O9" s="7"/>
      <c r="P9" s="7"/>
      <c r="Q9" s="7"/>
      <c r="S9" s="8" t="str">
        <f t="shared" si="0"/>
        <v>2016Totaal aantal personenBorne</v>
      </c>
      <c r="T9" s="8" t="s">
        <v>122</v>
      </c>
      <c r="U9" s="8">
        <f>VLOOKUP($S9,Tabel2!$A$1:$E$271,5,FALSE)</f>
        <v>90</v>
      </c>
    </row>
    <row r="10" spans="1:23" x14ac:dyDescent="0.25">
      <c r="A10" s="2"/>
      <c r="B10" s="10"/>
      <c r="C10" s="10"/>
      <c r="D10" s="10"/>
      <c r="E10" s="113"/>
      <c r="F10" s="113"/>
      <c r="G10" s="113"/>
      <c r="H10" s="113"/>
      <c r="I10" s="10"/>
      <c r="J10" s="2"/>
      <c r="S10" s="8" t="str">
        <f t="shared" si="0"/>
        <v>2016Totaal aantal personenHengelo</v>
      </c>
      <c r="T10" s="8" t="s">
        <v>123</v>
      </c>
      <c r="U10" s="8">
        <f>VLOOKUP($S10,Tabel2!$A$1:$E$271,5,FALSE)</f>
        <v>165</v>
      </c>
    </row>
    <row r="11" spans="1:23" x14ac:dyDescent="0.25">
      <c r="A11" s="2"/>
      <c r="B11" s="10"/>
      <c r="C11" s="10"/>
      <c r="D11" s="10"/>
      <c r="E11" s="10"/>
      <c r="F11" s="10"/>
      <c r="G11" s="10"/>
      <c r="H11" s="10"/>
      <c r="I11" s="10"/>
      <c r="J11" s="2"/>
      <c r="S11" s="8" t="str">
        <f t="shared" si="0"/>
        <v>2016Totaal aantal personenEnschede</v>
      </c>
      <c r="T11" s="8" t="s">
        <v>124</v>
      </c>
      <c r="U11" s="8">
        <f>VLOOKUP($S11,Tabel2!$A$1:$E$271,5,FALSE)</f>
        <v>230</v>
      </c>
    </row>
    <row r="12" spans="1:23" x14ac:dyDescent="0.25">
      <c r="A12" s="2"/>
      <c r="B12" s="10"/>
      <c r="C12" s="10"/>
      <c r="D12" s="13" t="s">
        <v>228</v>
      </c>
      <c r="E12" s="13"/>
      <c r="F12" s="10"/>
      <c r="G12" s="10"/>
      <c r="H12" s="13" t="s">
        <v>232</v>
      </c>
      <c r="I12" s="10"/>
      <c r="J12" s="2"/>
      <c r="S12" s="8" t="str">
        <f t="shared" si="0"/>
        <v>2016Totaal aantal personenGroningen</v>
      </c>
      <c r="T12" s="8" t="s">
        <v>125</v>
      </c>
      <c r="U12" s="8">
        <f>VLOOKUP($S12,Tabel2!$A$1:$E$271,5,FALSE)</f>
        <v>60</v>
      </c>
    </row>
    <row r="13" spans="1:23" x14ac:dyDescent="0.25">
      <c r="A13" s="2"/>
      <c r="B13" s="10"/>
      <c r="C13" s="10"/>
      <c r="D13" s="10"/>
      <c r="E13" s="10"/>
      <c r="F13" s="10"/>
      <c r="G13" s="10"/>
      <c r="H13" s="10"/>
      <c r="I13" s="10"/>
      <c r="J13" s="2"/>
      <c r="S13" s="8" t="str">
        <f t="shared" si="0"/>
        <v>2016Totaal aantal personenDeventer</v>
      </c>
      <c r="T13" s="8" t="s">
        <v>126</v>
      </c>
      <c r="U13" s="8">
        <f>VLOOKUP($S13,Tabel2!$A$1:$E$271,5,FALSE)</f>
        <v>70</v>
      </c>
    </row>
    <row r="14" spans="1:23" x14ac:dyDescent="0.25">
      <c r="A14" s="2"/>
      <c r="B14" s="10"/>
      <c r="C14" s="10"/>
      <c r="D14" s="10" t="s">
        <v>237</v>
      </c>
      <c r="E14" s="10"/>
      <c r="F14" s="85" t="s">
        <v>10</v>
      </c>
      <c r="G14" s="10"/>
      <c r="H14" s="96" t="s">
        <v>2</v>
      </c>
      <c r="I14" s="10"/>
      <c r="J14" s="2"/>
      <c r="S14" s="8" t="str">
        <f t="shared" si="0"/>
        <v>2016Totaal aantal personenRijssen-Holten</v>
      </c>
      <c r="T14" s="8" t="s">
        <v>127</v>
      </c>
      <c r="U14" s="8">
        <f>VLOOKUP($S14,Tabel2!$A$1:$E$271,5,FALSE)</f>
        <v>40</v>
      </c>
    </row>
    <row r="15" spans="1:23" x14ac:dyDescent="0.25">
      <c r="A15" s="2"/>
      <c r="B15" s="10"/>
      <c r="C15" s="10"/>
      <c r="D15" s="10"/>
      <c r="E15" s="10"/>
      <c r="F15" s="10"/>
      <c r="G15" s="10"/>
      <c r="H15" s="10"/>
      <c r="I15" s="10"/>
      <c r="J15" s="2"/>
      <c r="S15" s="8" t="str">
        <f t="shared" si="0"/>
        <v>2016Totaal aantal personenAmsterdam</v>
      </c>
      <c r="T15" s="8" t="s">
        <v>128</v>
      </c>
      <c r="U15" s="8">
        <f>VLOOKUP($S15,Tabel2!$A$1:$E$271,5,FALSE)</f>
        <v>55</v>
      </c>
    </row>
    <row r="16" spans="1:23" x14ac:dyDescent="0.25">
      <c r="A16" s="2"/>
      <c r="B16" s="10"/>
      <c r="C16" s="10"/>
      <c r="D16" s="10" t="s">
        <v>238</v>
      </c>
      <c r="E16" s="10"/>
      <c r="F16" s="85" t="s">
        <v>9</v>
      </c>
      <c r="G16" s="10"/>
      <c r="H16" s="96" t="s">
        <v>38</v>
      </c>
      <c r="I16" s="10"/>
      <c r="J16" s="2"/>
      <c r="S16" s="8" t="str">
        <f t="shared" si="0"/>
        <v>2016Totaal aantal personenHardenberg</v>
      </c>
      <c r="T16" s="8" t="s">
        <v>129</v>
      </c>
      <c r="U16" s="8">
        <f>VLOOKUP($S16,Tabel2!$A$1:$E$271,5,FALSE)</f>
        <v>25</v>
      </c>
    </row>
    <row r="17" spans="1:21" x14ac:dyDescent="0.25">
      <c r="A17" s="2"/>
      <c r="B17" s="10"/>
      <c r="C17" s="10"/>
      <c r="D17" s="10"/>
      <c r="E17" s="10"/>
      <c r="F17" s="10"/>
      <c r="G17" s="10"/>
      <c r="H17" s="10"/>
      <c r="I17" s="10"/>
      <c r="J17" s="2"/>
      <c r="S17" s="8" t="str">
        <f t="shared" si="0"/>
        <v>2016Totaal aantal personenEmigratie en overige gemeenten</v>
      </c>
      <c r="T17" s="8" t="s">
        <v>131</v>
      </c>
      <c r="U17" s="8">
        <f>VLOOKUP($S17,Tabel2!$A$1:$E$271,5,FALSE)</f>
        <v>1135</v>
      </c>
    </row>
    <row r="18" spans="1:21" x14ac:dyDescent="0.25">
      <c r="A18" s="2"/>
      <c r="B18" s="10"/>
      <c r="C18" s="10"/>
      <c r="D18" s="10"/>
      <c r="E18" s="10"/>
      <c r="F18" s="10"/>
      <c r="G18" s="10"/>
      <c r="H18" s="96" t="s">
        <v>104</v>
      </c>
      <c r="I18" s="10"/>
      <c r="J18" s="2"/>
    </row>
    <row r="19" spans="1:21" x14ac:dyDescent="0.25">
      <c r="A19" s="2"/>
      <c r="B19" s="10"/>
      <c r="C19" s="10"/>
      <c r="D19" s="10"/>
      <c r="E19" s="10"/>
      <c r="F19" s="10"/>
      <c r="G19" s="10"/>
      <c r="H19" s="10"/>
      <c r="I19" s="10"/>
      <c r="J19" s="2"/>
    </row>
    <row r="20" spans="1:21" x14ac:dyDescent="0.25">
      <c r="A20" s="2"/>
      <c r="B20" s="10"/>
      <c r="C20" s="10"/>
      <c r="D20" s="10"/>
      <c r="E20" s="10"/>
      <c r="F20" s="10"/>
      <c r="G20" s="10"/>
      <c r="H20" s="10"/>
      <c r="I20" s="10"/>
      <c r="J20" s="2"/>
    </row>
    <row r="21" spans="1:21" x14ac:dyDescent="0.25">
      <c r="A21" s="2"/>
      <c r="B21" s="10"/>
      <c r="C21" s="10"/>
      <c r="D21" s="10"/>
      <c r="E21" s="10"/>
      <c r="F21" s="10"/>
      <c r="G21" s="10"/>
      <c r="H21" s="13"/>
      <c r="I21" s="10"/>
      <c r="J21" s="2"/>
    </row>
    <row r="22" spans="1:21" x14ac:dyDescent="0.25">
      <c r="A22" s="2"/>
      <c r="B22" s="10"/>
      <c r="C22" s="10"/>
      <c r="D22" s="10"/>
      <c r="E22" s="10"/>
      <c r="F22" s="10"/>
      <c r="G22" s="10"/>
      <c r="H22" s="10"/>
      <c r="I22" s="10"/>
      <c r="J22" s="2"/>
    </row>
    <row r="23" spans="1:21" x14ac:dyDescent="0.25">
      <c r="A23" s="2"/>
      <c r="B23" s="10"/>
      <c r="C23" s="10"/>
      <c r="D23" s="10"/>
      <c r="E23" s="10"/>
      <c r="F23" s="10"/>
      <c r="G23" s="10"/>
      <c r="H23" s="15"/>
      <c r="I23" s="10"/>
      <c r="J23" s="2"/>
    </row>
    <row r="24" spans="1:21" x14ac:dyDescent="0.25">
      <c r="A24" s="2"/>
      <c r="B24" s="10"/>
      <c r="C24" s="10"/>
      <c r="D24" s="10"/>
      <c r="E24" s="10"/>
      <c r="F24" s="10"/>
      <c r="G24" s="10"/>
      <c r="H24" s="15"/>
      <c r="I24" s="10"/>
      <c r="J24" s="2"/>
    </row>
    <row r="25" spans="1:21" x14ac:dyDescent="0.25">
      <c r="A25" s="2"/>
      <c r="B25" s="10"/>
      <c r="C25" s="10"/>
      <c r="D25" s="10"/>
      <c r="E25" s="10"/>
      <c r="F25" s="10"/>
      <c r="G25" s="10"/>
      <c r="H25" s="15"/>
      <c r="I25" s="10"/>
      <c r="J25" s="2"/>
    </row>
    <row r="26" spans="1:21" x14ac:dyDescent="0.25">
      <c r="A26" s="2"/>
      <c r="B26" s="10"/>
      <c r="C26" s="10"/>
      <c r="D26" s="10"/>
      <c r="E26" s="10"/>
      <c r="F26" s="10"/>
      <c r="G26" s="10"/>
      <c r="H26" s="15"/>
      <c r="I26" s="10"/>
      <c r="J26" s="2"/>
    </row>
    <row r="27" spans="1:21" x14ac:dyDescent="0.25">
      <c r="A27" s="2"/>
      <c r="B27" s="10"/>
      <c r="C27" s="10"/>
      <c r="D27" s="10"/>
      <c r="E27" s="10"/>
      <c r="F27" s="10"/>
      <c r="G27" s="10"/>
      <c r="H27" s="15"/>
      <c r="I27" s="10"/>
      <c r="J27" s="2"/>
    </row>
    <row r="28" spans="1:21" x14ac:dyDescent="0.25">
      <c r="A28" s="2"/>
      <c r="B28" s="10"/>
      <c r="C28" s="10"/>
      <c r="D28" s="10"/>
      <c r="E28" s="10"/>
      <c r="F28" s="10"/>
      <c r="G28" s="10"/>
      <c r="H28" s="15"/>
      <c r="I28" s="10"/>
      <c r="J28" s="2"/>
    </row>
    <row r="29" spans="1:21" x14ac:dyDescent="0.25">
      <c r="A29" s="2"/>
      <c r="B29" s="10"/>
      <c r="C29" s="10"/>
      <c r="D29" s="10"/>
      <c r="E29" s="10"/>
      <c r="F29" s="10"/>
      <c r="G29" s="10"/>
      <c r="H29" s="15"/>
      <c r="I29" s="10"/>
      <c r="J29" s="2"/>
    </row>
    <row r="30" spans="1:21" x14ac:dyDescent="0.25">
      <c r="A30" s="2"/>
      <c r="B30" s="10"/>
      <c r="C30" s="10"/>
      <c r="D30" s="10"/>
      <c r="E30" s="10"/>
      <c r="F30" s="10"/>
      <c r="G30" s="10"/>
      <c r="H30" s="15"/>
      <c r="I30" s="10"/>
      <c r="J30" s="2"/>
    </row>
    <row r="31" spans="1:21" x14ac:dyDescent="0.25">
      <c r="A31" s="2"/>
      <c r="B31" s="10"/>
      <c r="C31" s="10"/>
      <c r="D31" s="10"/>
      <c r="E31" s="10"/>
      <c r="F31" s="10"/>
      <c r="G31" s="10"/>
      <c r="H31" s="15"/>
      <c r="I31" s="10"/>
      <c r="J31" s="2"/>
    </row>
    <row r="32" spans="1:21" x14ac:dyDescent="0.25">
      <c r="A32" s="2"/>
      <c r="B32" s="10"/>
      <c r="C32" s="10"/>
      <c r="D32" s="10"/>
      <c r="E32" s="10"/>
      <c r="F32" s="10"/>
      <c r="G32" s="10"/>
      <c r="H32" s="15"/>
      <c r="I32" s="10"/>
      <c r="J32" s="2"/>
    </row>
    <row r="33" spans="1:13" x14ac:dyDescent="0.25">
      <c r="A33" s="2"/>
      <c r="B33" s="10"/>
      <c r="C33" s="10"/>
      <c r="D33" s="10"/>
      <c r="E33" s="10"/>
      <c r="F33" s="10"/>
      <c r="G33" s="10"/>
      <c r="H33" s="15"/>
      <c r="I33" s="10"/>
      <c r="J33" s="2"/>
    </row>
    <row r="34" spans="1:13" x14ac:dyDescent="0.25">
      <c r="A34" s="2"/>
      <c r="B34" s="10"/>
      <c r="C34" s="10"/>
      <c r="D34" s="10"/>
      <c r="E34" s="10"/>
      <c r="F34" s="10"/>
      <c r="G34" s="10"/>
      <c r="H34" s="15"/>
      <c r="I34" s="10"/>
      <c r="J34" s="2"/>
    </row>
    <row r="35" spans="1:13" x14ac:dyDescent="0.25">
      <c r="A35" s="2"/>
      <c r="B35" s="10"/>
      <c r="C35" s="10"/>
      <c r="D35" s="10"/>
      <c r="E35" s="10"/>
      <c r="F35" s="10"/>
      <c r="G35" s="10"/>
      <c r="H35" s="15"/>
      <c r="I35" s="10"/>
      <c r="J35" s="2"/>
    </row>
    <row r="36" spans="1:13" x14ac:dyDescent="0.25">
      <c r="A36" s="2"/>
      <c r="B36" s="10"/>
      <c r="C36" s="10"/>
      <c r="D36" s="10"/>
      <c r="E36" s="10"/>
      <c r="F36" s="10"/>
      <c r="G36" s="10"/>
      <c r="H36" s="15"/>
      <c r="I36" s="10"/>
      <c r="J36" s="2"/>
    </row>
    <row r="37" spans="1:13" x14ac:dyDescent="0.25">
      <c r="A37" s="2"/>
      <c r="B37" s="10"/>
      <c r="C37" s="10"/>
      <c r="D37" s="10"/>
      <c r="E37" s="10"/>
      <c r="F37" s="10"/>
      <c r="G37" s="10"/>
      <c r="H37" s="15"/>
      <c r="I37" s="10"/>
      <c r="J37" s="2"/>
    </row>
    <row r="38" spans="1:13" x14ac:dyDescent="0.25">
      <c r="A38" s="2"/>
      <c r="B38" s="10"/>
      <c r="C38" s="10"/>
      <c r="D38" s="10"/>
      <c r="E38" s="10"/>
      <c r="F38" s="10"/>
      <c r="G38" s="10"/>
      <c r="H38" s="15"/>
      <c r="I38" s="10"/>
      <c r="J38" s="2"/>
    </row>
    <row r="39" spans="1:13" x14ac:dyDescent="0.25">
      <c r="A39" s="2"/>
      <c r="B39" s="10"/>
      <c r="C39" s="10"/>
      <c r="D39" s="10"/>
      <c r="E39" s="10"/>
      <c r="F39" s="10"/>
      <c r="G39" s="10"/>
      <c r="H39" s="15"/>
      <c r="I39" s="10"/>
      <c r="J39" s="2"/>
    </row>
    <row r="40" spans="1:13" x14ac:dyDescent="0.25">
      <c r="A40" s="2"/>
      <c r="B40" s="10"/>
      <c r="C40" s="10"/>
      <c r="D40" s="10"/>
      <c r="E40" s="10"/>
      <c r="F40" s="10"/>
      <c r="G40" s="10"/>
      <c r="H40" s="15"/>
      <c r="I40" s="10"/>
      <c r="J40" s="2"/>
    </row>
    <row r="41" spans="1:13" x14ac:dyDescent="0.25">
      <c r="A41" s="2"/>
      <c r="B41" s="10"/>
      <c r="C41" s="10"/>
      <c r="D41" s="10"/>
      <c r="E41" s="10"/>
      <c r="F41" s="10"/>
      <c r="G41" s="10"/>
      <c r="H41" s="15"/>
      <c r="I41" s="10"/>
      <c r="J41" s="2"/>
    </row>
    <row r="42" spans="1:13" x14ac:dyDescent="0.25">
      <c r="A42" s="2"/>
      <c r="B42" s="10"/>
      <c r="C42" s="10"/>
      <c r="D42" s="10"/>
      <c r="E42" s="10"/>
      <c r="F42" s="10"/>
      <c r="G42" s="10"/>
      <c r="H42" s="15"/>
      <c r="I42" s="10"/>
      <c r="J42" s="2"/>
    </row>
    <row r="43" spans="1:13" x14ac:dyDescent="0.25">
      <c r="A43" s="2"/>
      <c r="B43" s="10"/>
      <c r="C43" s="10"/>
      <c r="D43" s="10"/>
      <c r="E43" s="10"/>
      <c r="F43" s="10"/>
      <c r="G43" s="10"/>
      <c r="H43" s="15"/>
      <c r="I43" s="10"/>
      <c r="J43" s="2"/>
    </row>
    <row r="44" spans="1:13" x14ac:dyDescent="0.25">
      <c r="A44" s="2"/>
      <c r="B44" s="10"/>
      <c r="C44" s="10"/>
      <c r="D44" s="10"/>
      <c r="E44" s="10"/>
      <c r="F44" s="10"/>
      <c r="G44" s="10"/>
      <c r="H44" s="15"/>
      <c r="I44" s="10"/>
      <c r="J44" s="2"/>
    </row>
    <row r="45" spans="1:13" ht="30" customHeight="1" x14ac:dyDescent="0.25">
      <c r="A45" s="2"/>
      <c r="B45" s="10"/>
      <c r="C45" s="112" t="str">
        <f>($M$50&amp;$M$51&amp;$N$51&amp;$N$52&amp;$O$51&amp;$F$16&amp;$N$50&amp;$U$17&amp;$O$50&amp;$P$51&amp;$P$50)</f>
        <v>NB: Het staafdiagram toont de belangrijkste gemeenten waar personen vanuit Almelo naartoe zijn verhuisd. In 2016 zijn in totaal 1135 personen vanuit  Almelo naar andere Nederlandse gemeenten of naar het buitenland verhuisd.</v>
      </c>
      <c r="D45" s="112"/>
      <c r="E45" s="112"/>
      <c r="F45" s="112"/>
      <c r="G45" s="112"/>
      <c r="H45" s="112"/>
      <c r="I45" s="10"/>
      <c r="J45" s="2"/>
    </row>
    <row r="46" spans="1:13" x14ac:dyDescent="0.25">
      <c r="A46" s="2"/>
      <c r="B46" s="2"/>
      <c r="C46" s="2"/>
      <c r="D46" s="2"/>
      <c r="E46" s="2"/>
      <c r="F46" s="2"/>
      <c r="G46" s="2"/>
      <c r="H46" s="2"/>
      <c r="I46" s="2"/>
      <c r="J46" s="2"/>
    </row>
    <row r="47" spans="1:13" hidden="1" x14ac:dyDescent="0.25"/>
    <row r="48" spans="1:13" hidden="1" x14ac:dyDescent="0.25">
      <c r="M48" s="3" t="s">
        <v>245</v>
      </c>
    </row>
    <row r="49" spans="13:16" hidden="1" x14ac:dyDescent="0.25">
      <c r="M49" s="3" t="s">
        <v>116</v>
      </c>
    </row>
    <row r="50" spans="13:16" hidden="1" x14ac:dyDescent="0.25">
      <c r="M50" s="3" t="s">
        <v>251</v>
      </c>
      <c r="N50" s="3" t="s">
        <v>113</v>
      </c>
      <c r="O50" s="3" t="s">
        <v>253</v>
      </c>
      <c r="P50" s="3" t="s">
        <v>255</v>
      </c>
    </row>
    <row r="51" spans="13:16" hidden="1" x14ac:dyDescent="0.25">
      <c r="M51" s="3" t="str">
        <f>IF($F$14=Achtergrond!$A$72,"",IF($F$14=Achtergrond!$A$73,"koopwoningen in ",IF($F$14=Achtergrond!$A$74,"huurwoningen in ",IF($F$14=Achtergrond!$A$75,"corporatiehuurwoningen in ",IF($F$14=Achtergrond!$A$76,"overige huurwoningen in ",IF($F$14=Achtergrond!$A$77,"woningen in ",""))))))</f>
        <v/>
      </c>
      <c r="N51" s="3" t="s">
        <v>252</v>
      </c>
      <c r="O51" s="3" t="s">
        <v>254</v>
      </c>
      <c r="P51" s="3" t="str">
        <f>IF($F$14=Achtergrond!$A$72,""," deze categorie woningen in ")</f>
        <v/>
      </c>
    </row>
    <row r="52" spans="13:16" hidden="1" x14ac:dyDescent="0.25">
      <c r="N52" s="3" t="str">
        <f>IF($F$14=Achtergrond!$A$77,"waarvan het eigendom onbekend is ","")</f>
        <v/>
      </c>
    </row>
    <row r="53" spans="13:16" hidden="1" x14ac:dyDescent="0.25"/>
    <row r="54" spans="13:16" hidden="1" x14ac:dyDescent="0.25"/>
    <row r="55" spans="13:16" ht="15" hidden="1" customHeight="1" x14ac:dyDescent="0.25">
      <c r="N55" s="3" t="s">
        <v>250</v>
      </c>
    </row>
    <row r="56" spans="13:16" ht="15" hidden="1" customHeight="1" x14ac:dyDescent="0.25"/>
  </sheetData>
  <sheetProtection algorithmName="SHA-512" hashValue="1eExjJ+nl33KYW/0O7qBqNNpYDXGPGuxnVAPBAOEgJ9VhtzTSZZrb41rTNHSk/3QCMK1DguNZUsVHXYKI4MRLw==" saltValue="VHXYzPRgoXaNXRa5SWqQ8w==" spinCount="100000" sheet="1" objects="1" scenarios="1" selectLockedCells="1"/>
  <mergeCells count="3">
    <mergeCell ref="E3:H7"/>
    <mergeCell ref="E9:H10"/>
    <mergeCell ref="C45:H45"/>
  </mergeCells>
  <conditionalFormatting sqref="H23">
    <cfRule type="notContainsBlanks" dxfId="12" priority="1">
      <formula>LEN(TRIM(H23))&gt;0</formula>
    </cfRule>
  </conditionalFormatting>
  <conditionalFormatting sqref="H25">
    <cfRule type="notContainsBlanks" dxfId="11" priority="2">
      <formula>LEN(TRIM(H25))&gt;0</formula>
    </cfRule>
  </conditionalFormatting>
  <conditionalFormatting sqref="H27">
    <cfRule type="notContainsBlanks" dxfId="10" priority="3">
      <formula>LEN(TRIM(H27))&gt;0</formula>
    </cfRule>
  </conditionalFormatting>
  <conditionalFormatting sqref="H29">
    <cfRule type="notContainsBlanks" dxfId="9" priority="4">
      <formula>LEN(TRIM(H29))&gt;0</formula>
    </cfRule>
  </conditionalFormatting>
  <conditionalFormatting sqref="H31">
    <cfRule type="notContainsBlanks" dxfId="8" priority="5">
      <formula>LEN(TRIM(H31))&gt;0</formula>
    </cfRule>
  </conditionalFormatting>
  <conditionalFormatting sqref="H33">
    <cfRule type="notContainsBlanks" dxfId="7" priority="6">
      <formula>LEN(TRIM(H33))&gt;0</formula>
    </cfRule>
  </conditionalFormatting>
  <conditionalFormatting sqref="H35">
    <cfRule type="notContainsBlanks" dxfId="6" priority="7">
      <formula>LEN(TRIM(H35))&gt;0</formula>
    </cfRule>
  </conditionalFormatting>
  <conditionalFormatting sqref="H37">
    <cfRule type="notContainsBlanks" dxfId="5" priority="8">
      <formula>LEN(TRIM(H37))&gt;0</formula>
    </cfRule>
  </conditionalFormatting>
  <conditionalFormatting sqref="H39">
    <cfRule type="notContainsBlanks" dxfId="4" priority="9">
      <formula>LEN(TRIM(H39))&gt;0</formula>
    </cfRule>
  </conditionalFormatting>
  <conditionalFormatting sqref="H41">
    <cfRule type="notContainsBlanks" dxfId="3" priority="10">
      <formula>LEN(TRIM(H41))&gt;0</formula>
    </cfRule>
  </conditionalFormatting>
  <conditionalFormatting sqref="H43">
    <cfRule type="notContainsBlanks" dxfId="2" priority="11">
      <formula>LEN(TRIM(H43))&gt;0</formula>
    </cfRule>
  </conditionalFormatting>
  <hyperlinks>
    <hyperlink ref="H14" location="'1. Soort woning na verhuizing'!A1" display="Soort woning na verhuizing"/>
    <hyperlink ref="H16" location="'2. Verhuizingen naar Almelo'!A1" display="Verhuizingen naar Almelo naar categorie"/>
    <hyperlink ref="H18" location="'4. Sociale voorzieningen'!A1" display="Sociale voorzieningen"/>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Achtergrond!$A$58:$A$60</xm:f>
          </x14:formula1>
          <xm:sqref>F16</xm:sqref>
        </x14:dataValidation>
        <x14:dataValidation type="list" allowBlank="1" showInputMessage="1" showErrorMessage="1">
          <x14:formula1>
            <xm:f>Achtergrond!$A$72:$A$77</xm:f>
          </x14:formula1>
          <xm:sqref>F14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
  <sheetViews>
    <sheetView zoomScaleNormal="100" workbookViewId="0">
      <selection activeCell="F14" sqref="F14"/>
    </sheetView>
  </sheetViews>
  <sheetFormatPr defaultColWidth="0" defaultRowHeight="15" zeroHeight="1" x14ac:dyDescent="0.25"/>
  <cols>
    <col min="1" max="1" width="3.7109375" customWidth="1"/>
    <col min="2" max="2" width="9.140625" customWidth="1"/>
    <col min="3" max="3" width="4.28515625" customWidth="1"/>
    <col min="4" max="4" width="5.7109375" customWidth="1"/>
    <col min="5" max="5" width="13" customWidth="1"/>
    <col min="6" max="6" width="47.85546875" customWidth="1"/>
    <col min="7" max="7" width="9.140625" customWidth="1"/>
    <col min="8" max="8" width="38" bestFit="1" customWidth="1"/>
    <col min="9" max="9" width="9.140625" customWidth="1"/>
    <col min="10" max="10" width="3.7109375" customWidth="1"/>
    <col min="11" max="16" width="9.140625" style="3" hidden="1" customWidth="1"/>
    <col min="17" max="17" width="3.7109375" style="3" hidden="1" customWidth="1"/>
    <col min="18" max="16384" width="9.140625" hidden="1"/>
  </cols>
  <sheetData>
    <row r="1" spans="1:27" x14ac:dyDescent="0.25">
      <c r="A1" s="14"/>
      <c r="B1" s="14"/>
      <c r="C1" s="14"/>
      <c r="D1" s="14"/>
      <c r="E1" s="14"/>
      <c r="F1" s="14"/>
      <c r="G1" s="14"/>
      <c r="H1" s="14"/>
      <c r="I1" s="14"/>
      <c r="J1" s="14"/>
      <c r="S1" t="s">
        <v>32</v>
      </c>
    </row>
    <row r="2" spans="1:27" x14ac:dyDescent="0.25">
      <c r="A2" s="2"/>
      <c r="B2" s="10"/>
      <c r="C2" s="10"/>
      <c r="D2" s="10"/>
      <c r="E2" s="10"/>
      <c r="F2" s="10"/>
      <c r="G2" s="10"/>
      <c r="H2" s="10"/>
      <c r="I2" s="10"/>
      <c r="J2" s="2"/>
    </row>
    <row r="3" spans="1:27" x14ac:dyDescent="0.25">
      <c r="A3" s="2"/>
      <c r="B3" s="10"/>
      <c r="C3" s="10"/>
      <c r="D3" s="10"/>
      <c r="E3" s="114" t="s">
        <v>108</v>
      </c>
      <c r="F3" s="114"/>
      <c r="G3" s="114"/>
      <c r="H3" s="114"/>
      <c r="I3" s="10"/>
      <c r="J3" s="2"/>
      <c r="T3" s="8"/>
      <c r="U3" t="s">
        <v>11</v>
      </c>
      <c r="V3" t="s">
        <v>79</v>
      </c>
      <c r="W3" t="s">
        <v>11</v>
      </c>
      <c r="X3" t="s">
        <v>79</v>
      </c>
    </row>
    <row r="4" spans="1:27" s="8" customFormat="1" ht="15" customHeight="1" x14ac:dyDescent="0.25">
      <c r="A4" s="4"/>
      <c r="B4" s="11"/>
      <c r="C4" s="11"/>
      <c r="D4" s="12"/>
      <c r="E4" s="114"/>
      <c r="F4" s="114"/>
      <c r="G4" s="114"/>
      <c r="H4" s="114"/>
      <c r="I4" s="12"/>
      <c r="J4" s="5"/>
      <c r="K4" s="6"/>
      <c r="L4" s="7"/>
      <c r="M4" s="7"/>
      <c r="N4" s="7"/>
      <c r="O4" s="7"/>
      <c r="P4" s="7"/>
      <c r="Q4" s="7"/>
      <c r="S4"/>
      <c r="T4" s="8" t="s">
        <v>62</v>
      </c>
      <c r="U4" s="16">
        <f>VLOOKUP(W4,Tabel3!$A$1:$E$205,5,FALSE)</f>
        <v>0.1</v>
      </c>
      <c r="V4" s="16">
        <f>VLOOKUP(X4,Tabel3!$A$1:$E$205,5,FALSE)</f>
        <v>0.24</v>
      </c>
      <c r="W4" t="str">
        <f>IF($F$14=Achtergrond!$A$83,IF($F$16=Achtergrond!$A$87,($T4&amp;W$3&amp;$F$14&amp;$F$16),($T4&amp;W$3&amp;$F$14&amp;$F$16&amp;$F$18)),($T4&amp;W$3&amp;$F$14))</f>
        <v>Totaal landelijkTotaalTotaal gebruik van sociale voorzieningen</v>
      </c>
      <c r="X4" t="str">
        <f>IF($F$14=Achtergrond!$A$83,IF($F$16=Achtergrond!$A$87,($T4&amp;X$3&amp;$F$14&amp;$F$16),($T4&amp;X$3&amp;$F$14&amp;$F$16&amp;$F$18)),($T4&amp;X$3&amp;$F$14))</f>
        <v>Totaal landelijkCorporatiewoningenTotaal gebruik van sociale voorzieningen</v>
      </c>
      <c r="Y4"/>
      <c r="Z4"/>
      <c r="AA4"/>
    </row>
    <row r="5" spans="1:27" s="8" customFormat="1" ht="15" customHeight="1" x14ac:dyDescent="0.25">
      <c r="A5" s="4"/>
      <c r="B5" s="11"/>
      <c r="C5" s="11"/>
      <c r="D5" s="12"/>
      <c r="E5" s="114"/>
      <c r="F5" s="114"/>
      <c r="G5" s="114"/>
      <c r="H5" s="114"/>
      <c r="I5" s="12"/>
      <c r="J5" s="5"/>
      <c r="K5" s="6"/>
      <c r="L5" s="7"/>
      <c r="M5" s="7"/>
      <c r="N5" s="7"/>
      <c r="O5" s="7"/>
      <c r="P5" s="7"/>
      <c r="Q5" s="7"/>
      <c r="S5"/>
      <c r="T5" s="8" t="s">
        <v>80</v>
      </c>
      <c r="U5" s="16">
        <f>VLOOKUP(W5,Tabel3!$A$1:$E$205,5,FALSE)</f>
        <v>0.12</v>
      </c>
      <c r="V5" s="16">
        <f>VLOOKUP(X5,Tabel3!$A$1:$E$205,5,FALSE)</f>
        <v>0.28999999999999998</v>
      </c>
      <c r="W5" t="str">
        <f>IF($F$14=Achtergrond!$A$83,IF($F$16=Achtergrond!$A$87,($T5&amp;W$3&amp;$F$14&amp;$F$16),($T5&amp;W$3&amp;$F$14&amp;$F$16&amp;$F$18)),($T5&amp;W$3&amp;$F$14))</f>
        <v>Gemeente AlmeloTotaalTotaal gebruik van sociale voorzieningen</v>
      </c>
      <c r="X5" t="str">
        <f>IF($F$14=Achtergrond!$A$83,IF($F$16=Achtergrond!$A$87,($T5&amp;X$3&amp;$F$14&amp;$F$16),($T5&amp;X$3&amp;$F$14&amp;$F$16&amp;$F$18)),($T5&amp;X$3&amp;$F$14))</f>
        <v>Gemeente AlmeloCorporatiewoningenTotaal gebruik van sociale voorzieningen</v>
      </c>
      <c r="Y5"/>
      <c r="Z5"/>
      <c r="AA5"/>
    </row>
    <row r="6" spans="1:27" s="8" customFormat="1" ht="15" customHeight="1" x14ac:dyDescent="0.25">
      <c r="A6" s="4"/>
      <c r="B6" s="11"/>
      <c r="C6" s="11"/>
      <c r="D6" s="12"/>
      <c r="E6" s="114"/>
      <c r="F6" s="114"/>
      <c r="G6" s="114"/>
      <c r="H6" s="114"/>
      <c r="I6" s="12"/>
      <c r="J6" s="5"/>
      <c r="K6" s="6"/>
      <c r="L6" s="7"/>
      <c r="M6" s="7"/>
      <c r="N6" s="7"/>
      <c r="O6" s="7"/>
      <c r="P6" s="7"/>
      <c r="Q6" s="7"/>
      <c r="S6"/>
      <c r="T6" s="8" t="s">
        <v>81</v>
      </c>
      <c r="U6" s="16">
        <f>VLOOKUP(W6,Tabel3!$A$1:$E$205,5,FALSE)</f>
        <v>0.12</v>
      </c>
      <c r="V6" s="16">
        <f>VLOOKUP(X6,Tabel3!$A$1:$E$205,5,FALSE)</f>
        <v>0.28000000000000003</v>
      </c>
      <c r="W6" t="str">
        <f>IF($F$14=Achtergrond!$A$83,IF($F$16=Achtergrond!$A$87,($T6&amp;W$3&amp;$F$14&amp;$F$16),($T6&amp;W$3&amp;$F$14&amp;$F$16&amp;$F$18)),($T6&amp;W$3&amp;$F$14))</f>
        <v>Gemeente HengeloTotaalTotaal gebruik van sociale voorzieningen</v>
      </c>
      <c r="X6" t="str">
        <f>IF($F$14=Achtergrond!$A$83,IF($F$16=Achtergrond!$A$87,($T6&amp;X$3&amp;$F$14&amp;$F$16),($T6&amp;X$3&amp;$F$14&amp;$F$16&amp;$F$18)),($T6&amp;X$3&amp;$F$14))</f>
        <v>Gemeente HengeloCorporatiewoningenTotaal gebruik van sociale voorzieningen</v>
      </c>
      <c r="Y6"/>
      <c r="Z6"/>
      <c r="AA6"/>
    </row>
    <row r="7" spans="1:27" s="8" customFormat="1" ht="15" customHeight="1" x14ac:dyDescent="0.25">
      <c r="A7" s="4"/>
      <c r="B7" s="11"/>
      <c r="C7" s="11"/>
      <c r="D7" s="12"/>
      <c r="E7" s="12"/>
      <c r="F7" s="12"/>
      <c r="G7" s="12"/>
      <c r="H7" s="12"/>
      <c r="I7" s="12"/>
      <c r="J7" s="5"/>
      <c r="K7" s="6"/>
      <c r="L7" s="7"/>
      <c r="M7" s="7"/>
      <c r="N7" s="7"/>
      <c r="O7" s="7"/>
      <c r="P7" s="7"/>
      <c r="Q7" s="7"/>
      <c r="S7"/>
      <c r="T7" s="8" t="s">
        <v>82</v>
      </c>
      <c r="U7" s="16">
        <f>VLOOKUP(W7,Tabel3!$A$1:$E$205,5,FALSE)</f>
        <v>0.15</v>
      </c>
      <c r="V7" s="16">
        <f>VLOOKUP(X7,Tabel3!$A$1:$E$205,5,FALSE)</f>
        <v>0.32</v>
      </c>
      <c r="W7" t="str">
        <f>IF($F$14=Achtergrond!$A$83,IF($F$16=Achtergrond!$A$87,($T7&amp;W$3&amp;$F$14&amp;$F$16),($T7&amp;W$3&amp;$F$14&amp;$F$16&amp;$F$18)),($T7&amp;W$3&amp;$F$14))</f>
        <v>Gemeente EnschedeTotaalTotaal gebruik van sociale voorzieningen</v>
      </c>
      <c r="X7" t="str">
        <f>IF($F$14=Achtergrond!$A$83,IF($F$16=Achtergrond!$A$87,($T7&amp;X$3&amp;$F$14&amp;$F$16),($T7&amp;X$3&amp;$F$14&amp;$F$16&amp;$F$18)),($T7&amp;X$3&amp;$F$14))</f>
        <v>Gemeente EnschedeCorporatiewoningenTotaal gebruik van sociale voorzieningen</v>
      </c>
      <c r="Y7"/>
      <c r="Z7"/>
      <c r="AA7"/>
    </row>
    <row r="8" spans="1:27" s="8" customFormat="1" ht="15" customHeight="1" x14ac:dyDescent="0.25">
      <c r="A8" s="4"/>
      <c r="B8" s="11"/>
      <c r="C8" s="11"/>
      <c r="D8" s="12"/>
      <c r="E8" s="113" t="str">
        <f>IF($F$14="Totaal gebruik van sociale voorzieningen",($L$41&amp;$L$42),($L$41&amp;$L$43&amp;IF(OR($F$14="WSNP",$F$14="WMO"),$F$14,LOWER($F$14))&amp;$L$44))</f>
        <v>Deze grafiek laat voor Nederland, Almelo en verschillende andere gemeenten zien welk percentage van het totaal aantal inwoners en van bewoners van corporatiewoningen in de eerste helft van 2019 gebruik maakt van sociale voorzieningen.</v>
      </c>
      <c r="F8" s="113"/>
      <c r="G8" s="113"/>
      <c r="H8" s="113"/>
      <c r="I8" s="12"/>
      <c r="J8" s="5"/>
      <c r="K8" s="6"/>
      <c r="L8" s="7"/>
      <c r="M8" s="7"/>
      <c r="N8" s="7"/>
      <c r="O8" s="7"/>
      <c r="P8" s="7"/>
      <c r="Q8" s="7"/>
      <c r="S8"/>
      <c r="T8" s="8" t="s">
        <v>83</v>
      </c>
      <c r="U8" s="16">
        <f>VLOOKUP(W8,Tabel3!$A$1:$E$205,5,FALSE)</f>
        <v>0.11</v>
      </c>
      <c r="V8" s="16">
        <f>VLOOKUP(X8,Tabel3!$A$1:$E$205,5,FALSE)</f>
        <v>0.25</v>
      </c>
      <c r="W8" t="str">
        <f>IF($F$14=Achtergrond!$A$83,IF($F$16=Achtergrond!$A$87,($T8&amp;W$3&amp;$F$14&amp;$F$16),($T8&amp;W$3&amp;$F$14&amp;$F$16&amp;$F$18)),($T8&amp;W$3&amp;$F$14))</f>
        <v>Gemeente GoudaTotaalTotaal gebruik van sociale voorzieningen</v>
      </c>
      <c r="X8" t="str">
        <f>IF($F$14=Achtergrond!$A$83,IF($F$16=Achtergrond!$A$87,($T8&amp;X$3&amp;$F$14&amp;$F$16),($T8&amp;X$3&amp;$F$14&amp;$F$16&amp;$F$18)),($T8&amp;X$3&amp;$F$14))</f>
        <v>Gemeente GoudaCorporatiewoningenTotaal gebruik van sociale voorzieningen</v>
      </c>
      <c r="Y8"/>
      <c r="Z8"/>
      <c r="AA8"/>
    </row>
    <row r="9" spans="1:27" s="8" customFormat="1" ht="15" customHeight="1" x14ac:dyDescent="0.25">
      <c r="A9" s="4"/>
      <c r="B9" s="11"/>
      <c r="C9" s="11"/>
      <c r="D9" s="12"/>
      <c r="E9" s="113"/>
      <c r="F9" s="113"/>
      <c r="G9" s="113"/>
      <c r="H9" s="113"/>
      <c r="I9" s="12"/>
      <c r="J9" s="5"/>
      <c r="K9" s="6"/>
      <c r="L9" s="7"/>
      <c r="M9" s="7"/>
      <c r="N9" s="7"/>
      <c r="O9" s="7"/>
      <c r="P9" s="7"/>
      <c r="Q9" s="7"/>
      <c r="S9"/>
      <c r="T9" s="8" t="s">
        <v>84</v>
      </c>
      <c r="U9" s="16">
        <f>VLOOKUP(W9,Tabel3!$A$1:$E$205,5,FALSE)</f>
        <v>0.13</v>
      </c>
      <c r="V9" s="16">
        <f>VLOOKUP(X9,Tabel3!$A$1:$E$205,5,FALSE)</f>
        <v>0.3</v>
      </c>
      <c r="W9" t="str">
        <f>IF($F$14=Achtergrond!$A$83,IF($F$16=Achtergrond!$A$87,($T9&amp;W$3&amp;$F$14&amp;$F$16),($T9&amp;W$3&amp;$F$14&amp;$F$16&amp;$F$18)),($T9&amp;W$3&amp;$F$14))</f>
        <v>Gemeente AssenTotaalTotaal gebruik van sociale voorzieningen</v>
      </c>
      <c r="X9" t="str">
        <f>IF($F$14=Achtergrond!$A$83,IF($F$16=Achtergrond!$A$87,($T9&amp;X$3&amp;$F$14&amp;$F$16),($T9&amp;X$3&amp;$F$14&amp;$F$16&amp;$F$18)),($T9&amp;X$3&amp;$F$14))</f>
        <v>Gemeente AssenCorporatiewoningenTotaal gebruik van sociale voorzieningen</v>
      </c>
      <c r="Y9"/>
      <c r="Z9"/>
      <c r="AA9"/>
    </row>
    <row r="10" spans="1:27" x14ac:dyDescent="0.25">
      <c r="A10" s="2"/>
      <c r="B10" s="10"/>
      <c r="C10" s="10"/>
      <c r="D10" s="10"/>
      <c r="E10" s="113"/>
      <c r="F10" s="113"/>
      <c r="G10" s="113"/>
      <c r="H10" s="113"/>
      <c r="I10" s="10"/>
      <c r="J10" s="2"/>
      <c r="T10" s="8"/>
      <c r="U10" s="8"/>
      <c r="V10" s="8"/>
    </row>
    <row r="11" spans="1:27" x14ac:dyDescent="0.25">
      <c r="A11" s="2"/>
      <c r="B11" s="10"/>
      <c r="C11" s="10"/>
      <c r="D11" s="10"/>
      <c r="E11" s="10"/>
      <c r="F11" s="10"/>
      <c r="G11" s="10"/>
      <c r="H11" s="10"/>
      <c r="I11" s="10"/>
      <c r="J11" s="2"/>
      <c r="T11" s="8"/>
      <c r="U11" s="8"/>
      <c r="V11" s="8"/>
    </row>
    <row r="12" spans="1:27" x14ac:dyDescent="0.25">
      <c r="A12" s="2"/>
      <c r="B12" s="10"/>
      <c r="C12" s="10"/>
      <c r="D12" s="13" t="s">
        <v>239</v>
      </c>
      <c r="E12" s="13"/>
      <c r="F12" s="10"/>
      <c r="G12" s="10"/>
      <c r="H12" s="13" t="s">
        <v>240</v>
      </c>
      <c r="I12" s="10"/>
      <c r="J12" s="2"/>
      <c r="T12" s="8"/>
      <c r="U12" s="8"/>
      <c r="V12" s="8"/>
    </row>
    <row r="13" spans="1:27" x14ac:dyDescent="0.25">
      <c r="A13" s="2"/>
      <c r="B13" s="10"/>
      <c r="C13" s="10"/>
      <c r="D13" s="10"/>
      <c r="E13" s="10"/>
      <c r="F13" s="10"/>
      <c r="G13" s="10"/>
      <c r="H13" s="10"/>
      <c r="I13" s="10"/>
      <c r="J13" s="2"/>
      <c r="T13" s="8"/>
      <c r="U13" t="s">
        <v>11</v>
      </c>
      <c r="V13" t="s">
        <v>79</v>
      </c>
    </row>
    <row r="14" spans="1:27" x14ac:dyDescent="0.25">
      <c r="A14" s="2"/>
      <c r="B14" s="10"/>
      <c r="C14" s="10"/>
      <c r="D14" s="10" t="s">
        <v>241</v>
      </c>
      <c r="E14" s="10"/>
      <c r="F14" s="85" t="s">
        <v>63</v>
      </c>
      <c r="G14" s="10"/>
      <c r="H14" s="96" t="s">
        <v>2</v>
      </c>
      <c r="I14" s="10"/>
      <c r="J14" s="2"/>
      <c r="T14" s="8" t="s">
        <v>62</v>
      </c>
      <c r="U14" s="16">
        <f>IF(MAX($U$4:$V$9)&lt;=0.01,0,U4)</f>
        <v>0.1</v>
      </c>
      <c r="V14" s="16">
        <f>IF(MAX($U$4:$V$9)&lt;=0.01,0,V4)</f>
        <v>0.24</v>
      </c>
    </row>
    <row r="15" spans="1:27" x14ac:dyDescent="0.25">
      <c r="A15" s="2"/>
      <c r="B15" s="10"/>
      <c r="C15" s="10"/>
      <c r="D15" s="10"/>
      <c r="E15" s="10"/>
      <c r="F15" s="10"/>
      <c r="G15" s="10"/>
      <c r="H15" s="10"/>
      <c r="I15" s="10"/>
      <c r="J15" s="2"/>
      <c r="T15" s="8" t="s">
        <v>80</v>
      </c>
      <c r="U15" s="16">
        <f t="shared" ref="U15:V15" si="0">IF(MAX($U$4:$V$9)&lt;=0.01,0,U5)</f>
        <v>0.12</v>
      </c>
      <c r="V15" s="16">
        <f t="shared" si="0"/>
        <v>0.28999999999999998</v>
      </c>
    </row>
    <row r="16" spans="1:27" x14ac:dyDescent="0.25">
      <c r="A16" s="2"/>
      <c r="B16" s="10"/>
      <c r="C16" s="10"/>
      <c r="D16" s="10" t="str">
        <f>IF($F$14=Achtergrond!$A$83,"Onderdeel WMO:","")</f>
        <v/>
      </c>
      <c r="E16" s="10"/>
      <c r="F16" s="86" t="s">
        <v>95</v>
      </c>
      <c r="G16" s="10"/>
      <c r="H16" s="96" t="s">
        <v>38</v>
      </c>
      <c r="I16" s="10"/>
      <c r="J16" s="2"/>
      <c r="T16" s="8" t="s">
        <v>81</v>
      </c>
      <c r="U16" s="16">
        <f t="shared" ref="U16:V16" si="1">IF(MAX($U$4:$V$9)&lt;=0.01,0,U6)</f>
        <v>0.12</v>
      </c>
      <c r="V16" s="16">
        <f t="shared" si="1"/>
        <v>0.28000000000000003</v>
      </c>
    </row>
    <row r="17" spans="1:22" x14ac:dyDescent="0.25">
      <c r="A17" s="2"/>
      <c r="B17" s="10"/>
      <c r="C17" s="10"/>
      <c r="D17" s="10"/>
      <c r="E17" s="10"/>
      <c r="F17" s="10"/>
      <c r="G17" s="10"/>
      <c r="H17" s="10"/>
      <c r="I17" s="10"/>
      <c r="J17" s="2"/>
      <c r="T17" s="8" t="s">
        <v>82</v>
      </c>
      <c r="U17" s="16">
        <f t="shared" ref="U17:V17" si="2">IF(MAX($U$4:$V$9)&lt;=0.01,0,U7)</f>
        <v>0.15</v>
      </c>
      <c r="V17" s="16">
        <f t="shared" si="2"/>
        <v>0.32</v>
      </c>
    </row>
    <row r="18" spans="1:22" x14ac:dyDescent="0.25">
      <c r="A18" s="2"/>
      <c r="B18" s="10"/>
      <c r="C18" s="10"/>
      <c r="D18" s="10" t="str">
        <f>IF(AND($F$14=Achtergrond!$A$83,$F$16&lt;&gt;Achtergrond!$A$87),"Financiering:","")</f>
        <v/>
      </c>
      <c r="E18" s="10"/>
      <c r="F18" s="86" t="s">
        <v>11</v>
      </c>
      <c r="G18" s="10"/>
      <c r="H18" s="96" t="s">
        <v>39</v>
      </c>
      <c r="I18" s="10"/>
      <c r="J18" s="2"/>
      <c r="T18" s="8" t="s">
        <v>83</v>
      </c>
      <c r="U18" s="16">
        <f t="shared" ref="U18:V18" si="3">IF(MAX($U$4:$V$9)&lt;=0.01,0,U8)</f>
        <v>0.11</v>
      </c>
      <c r="V18" s="16">
        <f t="shared" si="3"/>
        <v>0.25</v>
      </c>
    </row>
    <row r="19" spans="1:22" x14ac:dyDescent="0.25">
      <c r="A19" s="2"/>
      <c r="B19" s="10"/>
      <c r="C19" s="10"/>
      <c r="D19" s="10"/>
      <c r="E19" s="10"/>
      <c r="F19" s="10"/>
      <c r="G19" s="10"/>
      <c r="H19" s="10"/>
      <c r="I19" s="10"/>
      <c r="J19" s="2"/>
      <c r="T19" s="8" t="s">
        <v>84</v>
      </c>
      <c r="U19" s="16">
        <f t="shared" ref="U19:V19" si="4">IF(MAX($U$4:$V$9)&lt;=0.01,0,U9)</f>
        <v>0.13</v>
      </c>
      <c r="V19" s="16">
        <f t="shared" si="4"/>
        <v>0.3</v>
      </c>
    </row>
    <row r="20" spans="1:22" x14ac:dyDescent="0.25">
      <c r="A20" s="2"/>
      <c r="B20" s="10"/>
      <c r="C20" s="10"/>
      <c r="D20" s="10"/>
      <c r="E20" s="10"/>
      <c r="F20" s="10"/>
      <c r="G20" s="10"/>
      <c r="H20" s="10"/>
      <c r="I20" s="10"/>
      <c r="J20" s="2"/>
    </row>
    <row r="21" spans="1:22" x14ac:dyDescent="0.25">
      <c r="A21" s="2"/>
      <c r="B21" s="10"/>
      <c r="C21" s="10"/>
      <c r="D21" s="10"/>
      <c r="E21" s="115" t="str">
        <f>IF(SUM($U$14:$V$19)=0,"De waarden zijn te laag om de grafiek te maken","")</f>
        <v/>
      </c>
      <c r="F21" s="115"/>
      <c r="G21" s="115"/>
      <c r="H21" s="115"/>
      <c r="I21" s="10"/>
      <c r="J21" s="2"/>
    </row>
    <row r="22" spans="1:22" x14ac:dyDescent="0.25">
      <c r="A22" s="2"/>
      <c r="B22" s="10"/>
      <c r="C22" s="10"/>
      <c r="D22" s="10"/>
      <c r="E22" s="115"/>
      <c r="F22" s="115"/>
      <c r="G22" s="115"/>
      <c r="H22" s="115"/>
      <c r="I22" s="10"/>
      <c r="J22" s="2"/>
    </row>
    <row r="23" spans="1:22" x14ac:dyDescent="0.25">
      <c r="A23" s="2"/>
      <c r="B23" s="10"/>
      <c r="C23" s="10"/>
      <c r="D23" s="10"/>
      <c r="E23" s="115"/>
      <c r="F23" s="115"/>
      <c r="G23" s="115"/>
      <c r="H23" s="115"/>
      <c r="I23" s="10"/>
      <c r="J23" s="2"/>
    </row>
    <row r="24" spans="1:22" x14ac:dyDescent="0.25">
      <c r="A24" s="2"/>
      <c r="B24" s="10"/>
      <c r="C24" s="10"/>
      <c r="D24" s="10"/>
      <c r="E24" s="115"/>
      <c r="F24" s="115"/>
      <c r="G24" s="115"/>
      <c r="H24" s="115"/>
      <c r="I24" s="10"/>
      <c r="J24" s="2"/>
    </row>
    <row r="25" spans="1:22" x14ac:dyDescent="0.25">
      <c r="A25" s="2"/>
      <c r="B25" s="10"/>
      <c r="C25" s="10"/>
      <c r="D25" s="10"/>
      <c r="E25" s="115"/>
      <c r="F25" s="115"/>
      <c r="G25" s="115"/>
      <c r="H25" s="115"/>
      <c r="I25" s="10"/>
      <c r="J25" s="2"/>
    </row>
    <row r="26" spans="1:22" x14ac:dyDescent="0.25">
      <c r="A26" s="2"/>
      <c r="B26" s="10"/>
      <c r="C26" s="10"/>
      <c r="D26" s="10"/>
      <c r="E26" s="115"/>
      <c r="F26" s="115"/>
      <c r="G26" s="115"/>
      <c r="H26" s="115"/>
      <c r="I26" s="10"/>
      <c r="J26" s="2"/>
    </row>
    <row r="27" spans="1:22" x14ac:dyDescent="0.25">
      <c r="A27" s="2"/>
      <c r="B27" s="10"/>
      <c r="C27" s="10"/>
      <c r="D27" s="10"/>
      <c r="E27" s="115"/>
      <c r="F27" s="115"/>
      <c r="G27" s="115"/>
      <c r="H27" s="115"/>
      <c r="I27" s="10"/>
      <c r="J27" s="2"/>
    </row>
    <row r="28" spans="1:22" x14ac:dyDescent="0.25">
      <c r="A28" s="2"/>
      <c r="B28" s="10"/>
      <c r="C28" s="10"/>
      <c r="D28" s="10"/>
      <c r="E28" s="115"/>
      <c r="F28" s="115"/>
      <c r="G28" s="115"/>
      <c r="H28" s="115"/>
      <c r="I28" s="10"/>
      <c r="J28" s="2"/>
    </row>
    <row r="29" spans="1:22" x14ac:dyDescent="0.25">
      <c r="A29" s="2"/>
      <c r="B29" s="10"/>
      <c r="C29" s="10"/>
      <c r="D29" s="10"/>
      <c r="E29" s="115"/>
      <c r="F29" s="115"/>
      <c r="G29" s="115"/>
      <c r="H29" s="115"/>
      <c r="I29" s="10"/>
      <c r="J29" s="2"/>
    </row>
    <row r="30" spans="1:22" x14ac:dyDescent="0.25">
      <c r="A30" s="2"/>
      <c r="B30" s="10"/>
      <c r="C30" s="10"/>
      <c r="D30" s="10"/>
      <c r="E30" s="115"/>
      <c r="F30" s="115"/>
      <c r="G30" s="115"/>
      <c r="H30" s="115"/>
      <c r="I30" s="10"/>
      <c r="J30" s="2"/>
    </row>
    <row r="31" spans="1:22" x14ac:dyDescent="0.25">
      <c r="A31" s="2"/>
      <c r="B31" s="10"/>
      <c r="C31" s="10"/>
      <c r="D31" s="10"/>
      <c r="E31" s="115"/>
      <c r="F31" s="115"/>
      <c r="G31" s="115"/>
      <c r="H31" s="115"/>
      <c r="I31" s="10"/>
      <c r="J31" s="2"/>
    </row>
    <row r="32" spans="1:22" x14ac:dyDescent="0.25">
      <c r="A32" s="2"/>
      <c r="B32" s="10"/>
      <c r="C32" s="10"/>
      <c r="D32" s="10"/>
      <c r="E32" s="115"/>
      <c r="F32" s="115"/>
      <c r="G32" s="115"/>
      <c r="H32" s="115"/>
      <c r="I32" s="10"/>
      <c r="J32" s="2"/>
    </row>
    <row r="33" spans="1:12" x14ac:dyDescent="0.25">
      <c r="A33" s="2"/>
      <c r="B33" s="10"/>
      <c r="C33" s="10"/>
      <c r="D33" s="10"/>
      <c r="E33" s="115"/>
      <c r="F33" s="115"/>
      <c r="G33" s="115"/>
      <c r="H33" s="115"/>
      <c r="I33" s="10"/>
      <c r="J33" s="2"/>
    </row>
    <row r="34" spans="1:12" x14ac:dyDescent="0.25">
      <c r="A34" s="2"/>
      <c r="B34" s="10"/>
      <c r="C34" s="10"/>
      <c r="D34" s="10"/>
      <c r="E34" s="115"/>
      <c r="F34" s="115"/>
      <c r="G34" s="115"/>
      <c r="H34" s="115"/>
      <c r="I34" s="10"/>
      <c r="J34" s="2"/>
    </row>
    <row r="35" spans="1:12" x14ac:dyDescent="0.25">
      <c r="A35" s="2"/>
      <c r="B35" s="10"/>
      <c r="C35" s="10"/>
      <c r="D35" s="10"/>
      <c r="E35" s="115"/>
      <c r="F35" s="115"/>
      <c r="G35" s="115"/>
      <c r="H35" s="115"/>
      <c r="I35" s="10"/>
      <c r="J35" s="2"/>
    </row>
    <row r="36" spans="1:12" x14ac:dyDescent="0.25">
      <c r="A36" s="2"/>
      <c r="B36" s="10"/>
      <c r="C36" s="10"/>
      <c r="D36" s="10"/>
      <c r="E36" s="10"/>
      <c r="F36" s="10"/>
      <c r="G36" s="10"/>
      <c r="H36" s="10"/>
      <c r="I36" s="10"/>
      <c r="J36" s="2"/>
    </row>
    <row r="37" spans="1:12" x14ac:dyDescent="0.25">
      <c r="A37" s="2"/>
      <c r="B37" s="10"/>
      <c r="C37" s="10"/>
      <c r="D37" s="10"/>
      <c r="E37" s="10"/>
      <c r="F37" s="10"/>
      <c r="G37" s="10"/>
      <c r="H37" s="10"/>
      <c r="I37" s="10"/>
      <c r="J37" s="2"/>
    </row>
    <row r="38" spans="1:12" x14ac:dyDescent="0.25">
      <c r="A38" s="2"/>
      <c r="B38" s="10"/>
      <c r="C38" s="10"/>
      <c r="D38" s="10"/>
      <c r="E38" s="10"/>
      <c r="F38" s="10"/>
      <c r="G38" s="10"/>
      <c r="H38" s="10"/>
      <c r="I38" s="10"/>
      <c r="J38" s="2"/>
    </row>
    <row r="39" spans="1:12" x14ac:dyDescent="0.25">
      <c r="A39" s="2"/>
      <c r="B39" s="10"/>
      <c r="C39" s="10"/>
      <c r="D39" s="10"/>
      <c r="E39" s="10"/>
      <c r="F39" s="10"/>
      <c r="G39" s="10"/>
      <c r="H39" s="10"/>
      <c r="I39" s="10"/>
      <c r="J39" s="2"/>
    </row>
    <row r="40" spans="1:12" x14ac:dyDescent="0.25">
      <c r="A40" s="2"/>
      <c r="B40" s="10"/>
      <c r="D40" s="10"/>
      <c r="E40" s="10"/>
      <c r="F40" s="10"/>
      <c r="G40" s="10"/>
      <c r="H40" s="10"/>
      <c r="I40" s="10"/>
      <c r="J40" s="2"/>
    </row>
    <row r="41" spans="1:12" x14ac:dyDescent="0.25">
      <c r="A41" s="2"/>
      <c r="B41" s="10"/>
      <c r="C41" s="18" t="s">
        <v>132</v>
      </c>
      <c r="D41" s="10"/>
      <c r="E41" s="10"/>
      <c r="F41" s="10"/>
      <c r="G41" s="10"/>
      <c r="H41" s="10"/>
      <c r="I41" s="10"/>
      <c r="J41" s="2"/>
      <c r="L41" s="3" t="s">
        <v>103</v>
      </c>
    </row>
    <row r="42" spans="1:12" x14ac:dyDescent="0.25">
      <c r="A42" s="2"/>
      <c r="B42" s="10"/>
      <c r="D42" s="10"/>
      <c r="E42" s="10"/>
      <c r="F42" s="10"/>
      <c r="G42" s="10"/>
      <c r="H42" s="10"/>
      <c r="I42" s="10"/>
      <c r="J42" s="2"/>
      <c r="L42" s="3" t="s">
        <v>101</v>
      </c>
    </row>
    <row r="43" spans="1:12" x14ac:dyDescent="0.25">
      <c r="A43" s="2"/>
      <c r="B43" s="2"/>
      <c r="C43" s="2"/>
      <c r="D43" s="2"/>
      <c r="E43" s="2"/>
      <c r="F43" s="2"/>
      <c r="G43" s="2"/>
      <c r="H43" s="2"/>
      <c r="I43" s="2"/>
      <c r="J43" s="2"/>
      <c r="L43" s="3" t="s">
        <v>102</v>
      </c>
    </row>
    <row r="44" spans="1:12" hidden="1" x14ac:dyDescent="0.25">
      <c r="L44" s="3" t="s">
        <v>27</v>
      </c>
    </row>
  </sheetData>
  <sheetProtection algorithmName="SHA-512" hashValue="AeCqVreSPs7RE5zTjtROujGI39kITwSnb+/iIOjk7Cyz/72miGel/e4lt9QAYeZ9WTtw8wiXm1SDT3064S69Mg==" saltValue="meUc3pBDWGcB4Mus65Z8yg==" spinCount="100000" sheet="1" objects="1" scenarios="1" selectLockedCells="1"/>
  <mergeCells count="3">
    <mergeCell ref="E8:H10"/>
    <mergeCell ref="E3:H6"/>
    <mergeCell ref="E21:H35"/>
  </mergeCells>
  <hyperlinks>
    <hyperlink ref="H14" location="'1. Soort woning na verhuizing'!A1" display="Soort woning na verhuizing"/>
    <hyperlink ref="H18" location="'3. Verhuizingen vanuit Almelo'!A1" display="Verhuizingen vanuit Almelo"/>
    <hyperlink ref="H16" location="'2. Verhuizingen naar Almelo'!A1" display="Verhuizingen naar Almelo naar categorie"/>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50064DF2-7E8B-45EB-A655-001928A9E2E6}">
            <xm:f>$F$14=Achtergrond!$A$83</xm:f>
            <x14:dxf>
              <font>
                <color auto="1"/>
              </font>
              <fill>
                <patternFill>
                  <bgColor theme="0" tint="-0.14996795556505021"/>
                </patternFill>
              </fill>
            </x14:dxf>
          </x14:cfRule>
          <xm:sqref>F16</xm:sqref>
        </x14:conditionalFormatting>
        <x14:conditionalFormatting xmlns:xm="http://schemas.microsoft.com/office/excel/2006/main">
          <x14:cfRule type="expression" priority="1" id="{8F0109DF-1C0B-496E-BE1F-39327C290C9A}">
            <xm:f>AND($F$14=Achtergrond!$A$83,$F$16&lt;&gt;Achtergrond!$A$87)</xm:f>
            <x14:dxf>
              <font>
                <color auto="1"/>
              </font>
              <fill>
                <patternFill>
                  <bgColor theme="0" tint="-0.14996795556505021"/>
                </patternFill>
              </fill>
            </x14:dxf>
          </x14:cfRule>
          <xm:sqref>F18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Achtergrond!$A$80:$A$84</xm:f>
          </x14:formula1>
          <xm:sqref>F14</xm:sqref>
        </x14:dataValidation>
        <x14:dataValidation type="list" allowBlank="1" showInputMessage="1" showErrorMessage="1">
          <x14:formula1>
            <xm:f>IF($F$14=Achtergrond!$A$83,IF($F$16=Achtergrond!$A$87,Achtergrond!$A$98,Achtergrond!$A$95:$A$97),Achtergrond!$A$98)</xm:f>
          </x14:formula1>
          <xm:sqref>F18</xm:sqref>
        </x14:dataValidation>
        <x14:dataValidation type="list" allowBlank="1" showInputMessage="1" showErrorMessage="1">
          <x14:formula1>
            <xm:f>IF($F$14=Achtergrond!$A$83,Achtergrond!$A$87:$A$91,Achtergrond!$A$92)</xm:f>
          </x14:formula1>
          <xm:sqref>F16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7"/>
  <sheetViews>
    <sheetView topLeftCell="A52" workbookViewId="0">
      <selection activeCell="A64" sqref="A64"/>
    </sheetView>
  </sheetViews>
  <sheetFormatPr defaultRowHeight="15" x14ac:dyDescent="0.25"/>
  <sheetData>
    <row r="1" spans="1:1" x14ac:dyDescent="0.25">
      <c r="A1" t="s">
        <v>33</v>
      </c>
    </row>
    <row r="2" spans="1:1" x14ac:dyDescent="0.25">
      <c r="A2" t="s">
        <v>4</v>
      </c>
    </row>
    <row r="3" spans="1:1" x14ac:dyDescent="0.25">
      <c r="A3" t="s">
        <v>5</v>
      </c>
    </row>
    <row r="4" spans="1:1" x14ac:dyDescent="0.25">
      <c r="A4" t="s">
        <v>42</v>
      </c>
    </row>
    <row r="5" spans="1:1" x14ac:dyDescent="0.25">
      <c r="A5" t="s">
        <v>7</v>
      </c>
    </row>
    <row r="7" spans="1:1" x14ac:dyDescent="0.25">
      <c r="A7" t="s">
        <v>4</v>
      </c>
    </row>
    <row r="8" spans="1:1" x14ac:dyDescent="0.25">
      <c r="A8" t="s">
        <v>11</v>
      </c>
    </row>
    <row r="9" spans="1:1" x14ac:dyDescent="0.25">
      <c r="A9" t="s">
        <v>12</v>
      </c>
    </row>
    <row r="10" spans="1:1" x14ac:dyDescent="0.25">
      <c r="A10" t="s">
        <v>13</v>
      </c>
    </row>
    <row r="11" spans="1:1" x14ac:dyDescent="0.25">
      <c r="A11" t="s">
        <v>14</v>
      </c>
    </row>
    <row r="12" spans="1:1" x14ac:dyDescent="0.25">
      <c r="A12" t="s">
        <v>15</v>
      </c>
    </row>
    <row r="13" spans="1:1" x14ac:dyDescent="0.25">
      <c r="A13" t="s">
        <v>16</v>
      </c>
    </row>
    <row r="14" spans="1:1" x14ac:dyDescent="0.25">
      <c r="A14" t="s">
        <v>17</v>
      </c>
    </row>
    <row r="15" spans="1:1" x14ac:dyDescent="0.25">
      <c r="A15" t="s">
        <v>18</v>
      </c>
    </row>
    <row r="16" spans="1:1" x14ac:dyDescent="0.25">
      <c r="A16" t="s">
        <v>19</v>
      </c>
    </row>
    <row r="17" spans="1:1" x14ac:dyDescent="0.25">
      <c r="A17" t="s">
        <v>20</v>
      </c>
    </row>
    <row r="19" spans="1:1" x14ac:dyDescent="0.25">
      <c r="A19" t="s">
        <v>5</v>
      </c>
    </row>
    <row r="20" spans="1:1" x14ac:dyDescent="0.25">
      <c r="A20" t="s">
        <v>11</v>
      </c>
    </row>
    <row r="21" spans="1:1" x14ac:dyDescent="0.25">
      <c r="A21" t="s">
        <v>21</v>
      </c>
    </row>
    <row r="22" spans="1:1" x14ac:dyDescent="0.25">
      <c r="A22" t="s">
        <v>22</v>
      </c>
    </row>
    <row r="23" spans="1:1" x14ac:dyDescent="0.25">
      <c r="A23" t="s">
        <v>23</v>
      </c>
    </row>
    <row r="25" spans="1:1" x14ac:dyDescent="0.25">
      <c r="A25" t="s">
        <v>6</v>
      </c>
    </row>
    <row r="26" spans="1:1" x14ac:dyDescent="0.25">
      <c r="A26" t="s">
        <v>11</v>
      </c>
    </row>
    <row r="27" spans="1:1" x14ac:dyDescent="0.25">
      <c r="A27" t="s">
        <v>43</v>
      </c>
    </row>
    <row r="28" spans="1:1" x14ac:dyDescent="0.25">
      <c r="A28" t="s">
        <v>44</v>
      </c>
    </row>
    <row r="29" spans="1:1" x14ac:dyDescent="0.25">
      <c r="A29" t="s">
        <v>45</v>
      </c>
    </row>
    <row r="30" spans="1:1" x14ac:dyDescent="0.25">
      <c r="A30" t="s">
        <v>46</v>
      </c>
    </row>
    <row r="31" spans="1:1" x14ac:dyDescent="0.25">
      <c r="A31" t="s">
        <v>47</v>
      </c>
    </row>
    <row r="32" spans="1:1" x14ac:dyDescent="0.25">
      <c r="A32" t="s">
        <v>48</v>
      </c>
    </row>
    <row r="33" spans="1:1" x14ac:dyDescent="0.25">
      <c r="A33" t="s">
        <v>49</v>
      </c>
    </row>
    <row r="34" spans="1:1" x14ac:dyDescent="0.25">
      <c r="A34" t="s">
        <v>24</v>
      </c>
    </row>
    <row r="35" spans="1:1" x14ac:dyDescent="0.25">
      <c r="A35" t="s">
        <v>25</v>
      </c>
    </row>
    <row r="37" spans="1:1" x14ac:dyDescent="0.25">
      <c r="A37" t="s">
        <v>7</v>
      </c>
    </row>
    <row r="38" spans="1:1" x14ac:dyDescent="0.25">
      <c r="A38" t="s">
        <v>11</v>
      </c>
    </row>
    <row r="39" spans="1:1" x14ac:dyDescent="0.25">
      <c r="A39" t="s">
        <v>117</v>
      </c>
    </row>
    <row r="40" spans="1:1" x14ac:dyDescent="0.25">
      <c r="A40" t="s">
        <v>118</v>
      </c>
    </row>
    <row r="41" spans="1:1" x14ac:dyDescent="0.25">
      <c r="A41" t="s">
        <v>119</v>
      </c>
    </row>
    <row r="42" spans="1:1" x14ac:dyDescent="0.25">
      <c r="A42" t="s">
        <v>120</v>
      </c>
    </row>
    <row r="43" spans="1:1" x14ac:dyDescent="0.25">
      <c r="A43" t="s">
        <v>121</v>
      </c>
    </row>
    <row r="44" spans="1:1" x14ac:dyDescent="0.25">
      <c r="A44" t="s">
        <v>122</v>
      </c>
    </row>
    <row r="45" spans="1:1" x14ac:dyDescent="0.25">
      <c r="A45" t="s">
        <v>123</v>
      </c>
    </row>
    <row r="46" spans="1:1" x14ac:dyDescent="0.25">
      <c r="A46" t="s">
        <v>124</v>
      </c>
    </row>
    <row r="47" spans="1:1" x14ac:dyDescent="0.25">
      <c r="A47" t="s">
        <v>125</v>
      </c>
    </row>
    <row r="48" spans="1:1" x14ac:dyDescent="0.25">
      <c r="A48" t="s">
        <v>126</v>
      </c>
    </row>
    <row r="49" spans="1:1" x14ac:dyDescent="0.25">
      <c r="A49" t="s">
        <v>127</v>
      </c>
    </row>
    <row r="50" spans="1:1" x14ac:dyDescent="0.25">
      <c r="A50" t="s">
        <v>128</v>
      </c>
    </row>
    <row r="51" spans="1:1" x14ac:dyDescent="0.25">
      <c r="A51" t="s">
        <v>129</v>
      </c>
    </row>
    <row r="52" spans="1:1" x14ac:dyDescent="0.25">
      <c r="A52" t="s">
        <v>130</v>
      </c>
    </row>
    <row r="54" spans="1:1" x14ac:dyDescent="0.25">
      <c r="A54" t="s">
        <v>33</v>
      </c>
    </row>
    <row r="55" spans="1:1" x14ac:dyDescent="0.25">
      <c r="A55" t="s">
        <v>11</v>
      </c>
    </row>
    <row r="57" spans="1:1" x14ac:dyDescent="0.25">
      <c r="A57" t="s">
        <v>1</v>
      </c>
    </row>
    <row r="58" spans="1:1" x14ac:dyDescent="0.25">
      <c r="A58" s="1" t="s">
        <v>9</v>
      </c>
    </row>
    <row r="59" spans="1:1" x14ac:dyDescent="0.25">
      <c r="A59" s="1" t="s">
        <v>30</v>
      </c>
    </row>
    <row r="60" spans="1:1" x14ac:dyDescent="0.25">
      <c r="A60" s="1" t="s">
        <v>31</v>
      </c>
    </row>
    <row r="61" spans="1:1" x14ac:dyDescent="0.25">
      <c r="A61" t="s">
        <v>34</v>
      </c>
    </row>
    <row r="63" spans="1:1" x14ac:dyDescent="0.25">
      <c r="A63" t="s">
        <v>35</v>
      </c>
    </row>
    <row r="64" spans="1:1" x14ac:dyDescent="0.25">
      <c r="A64" t="s">
        <v>10</v>
      </c>
    </row>
    <row r="65" spans="1:1" x14ac:dyDescent="0.25">
      <c r="A65" t="s">
        <v>26</v>
      </c>
    </row>
    <row r="66" spans="1:1" x14ac:dyDescent="0.25">
      <c r="A66" t="s">
        <v>28</v>
      </c>
    </row>
    <row r="67" spans="1:1" x14ac:dyDescent="0.25">
      <c r="A67" t="s">
        <v>111</v>
      </c>
    </row>
    <row r="68" spans="1:1" x14ac:dyDescent="0.25">
      <c r="A68" t="s">
        <v>112</v>
      </c>
    </row>
    <row r="69" spans="1:1" x14ac:dyDescent="0.25">
      <c r="A69" t="s">
        <v>29</v>
      </c>
    </row>
    <row r="71" spans="1:1" x14ac:dyDescent="0.25">
      <c r="A71" t="s">
        <v>57</v>
      </c>
    </row>
    <row r="72" spans="1:1" x14ac:dyDescent="0.25">
      <c r="A72" t="s">
        <v>10</v>
      </c>
    </row>
    <row r="73" spans="1:1" x14ac:dyDescent="0.25">
      <c r="A73" t="s">
        <v>53</v>
      </c>
    </row>
    <row r="74" spans="1:1" x14ac:dyDescent="0.25">
      <c r="A74" t="s">
        <v>54</v>
      </c>
    </row>
    <row r="75" spans="1:1" x14ac:dyDescent="0.25">
      <c r="A75" t="s">
        <v>55</v>
      </c>
    </row>
    <row r="76" spans="1:1" x14ac:dyDescent="0.25">
      <c r="A76" t="s">
        <v>56</v>
      </c>
    </row>
    <row r="77" spans="1:1" x14ac:dyDescent="0.25">
      <c r="A77" t="s">
        <v>29</v>
      </c>
    </row>
    <row r="79" spans="1:1" x14ac:dyDescent="0.25">
      <c r="A79" t="s">
        <v>85</v>
      </c>
    </row>
    <row r="80" spans="1:1" x14ac:dyDescent="0.25">
      <c r="A80" t="s">
        <v>63</v>
      </c>
    </row>
    <row r="81" spans="1:1" x14ac:dyDescent="0.25">
      <c r="A81" t="s">
        <v>64</v>
      </c>
    </row>
    <row r="82" spans="1:1" x14ac:dyDescent="0.25">
      <c r="A82" t="s">
        <v>65</v>
      </c>
    </row>
    <row r="83" spans="1:1" x14ac:dyDescent="0.25">
      <c r="A83" t="s">
        <v>86</v>
      </c>
    </row>
    <row r="84" spans="1:1" x14ac:dyDescent="0.25">
      <c r="A84" t="s">
        <v>78</v>
      </c>
    </row>
    <row r="86" spans="1:1" x14ac:dyDescent="0.25">
      <c r="A86" t="s">
        <v>87</v>
      </c>
    </row>
    <row r="87" spans="1:1" x14ac:dyDescent="0.25">
      <c r="A87" t="s">
        <v>95</v>
      </c>
    </row>
    <row r="88" spans="1:1" x14ac:dyDescent="0.25">
      <c r="A88" t="s">
        <v>88</v>
      </c>
    </row>
    <row r="89" spans="1:1" x14ac:dyDescent="0.25">
      <c r="A89" t="s">
        <v>89</v>
      </c>
    </row>
    <row r="90" spans="1:1" x14ac:dyDescent="0.25">
      <c r="A90" t="s">
        <v>90</v>
      </c>
    </row>
    <row r="91" spans="1:1" x14ac:dyDescent="0.25">
      <c r="A91" t="s">
        <v>91</v>
      </c>
    </row>
    <row r="94" spans="1:1" x14ac:dyDescent="0.25">
      <c r="A94" t="s">
        <v>92</v>
      </c>
    </row>
    <row r="95" spans="1:1" x14ac:dyDescent="0.25">
      <c r="A95" t="s">
        <v>93</v>
      </c>
    </row>
    <row r="96" spans="1:1" x14ac:dyDescent="0.25">
      <c r="A96" t="s">
        <v>94</v>
      </c>
    </row>
    <row r="97" spans="1:1" x14ac:dyDescent="0.25">
      <c r="A97"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4</vt:i4>
      </vt:variant>
    </vt:vector>
  </HeadingPairs>
  <TitlesOfParts>
    <vt:vector size="16" baseType="lpstr">
      <vt:lpstr>Voorblad</vt:lpstr>
      <vt:lpstr>Inhoud</vt:lpstr>
      <vt:lpstr>Toelichting</vt:lpstr>
      <vt:lpstr>Bronbestanden</vt:lpstr>
      <vt:lpstr>1. Soort woning na verhuizing</vt:lpstr>
      <vt:lpstr>2. Verhuizingen naar Almelo</vt:lpstr>
      <vt:lpstr>3. Verhuizingen vanuit Almelo</vt:lpstr>
      <vt:lpstr>4. Sociale voorzieningen</vt:lpstr>
      <vt:lpstr>Achtergrond</vt:lpstr>
      <vt:lpstr>Tabel1</vt:lpstr>
      <vt:lpstr>Tabel2</vt:lpstr>
      <vt:lpstr>Tabel3</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Jansen, J.P. (Jaap, secundair Productie)</dc:creator>
  <cp:lastModifiedBy>Jansen, J.P. (Jaap, secundair Productie)</cp:lastModifiedBy>
  <dcterms:created xsi:type="dcterms:W3CDTF">2020-04-07T09:55:45Z</dcterms:created>
  <dcterms:modified xsi:type="dcterms:W3CDTF">2020-05-13T06:37:11Z</dcterms:modified>
</cp:coreProperties>
</file>