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Kredo\Werk\01_Input\Algemeen\Modellen\Aanlevering_2020\Waterschappen\"/>
    </mc:Choice>
  </mc:AlternateContent>
  <bookViews>
    <workbookView xWindow="12705" yWindow="-15" windowWidth="4065" windowHeight="8310" tabRatio="897"/>
  </bookViews>
  <sheets>
    <sheet name="1.Aanschrijfbrief" sheetId="32" r:id="rId1"/>
    <sheet name="2.Adressering" sheetId="31"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62913"/>
</workbook>
</file>

<file path=xl/calcChain.xml><?xml version="1.0" encoding="utf-8"?>
<calcChain xmlns="http://schemas.openxmlformats.org/spreadsheetml/2006/main">
  <c r="C115" i="35" l="1"/>
  <c r="B85" i="37"/>
  <c r="B81" i="37"/>
  <c r="F32" i="37"/>
  <c r="F41" i="37"/>
  <c r="F42" i="37"/>
  <c r="F43" i="37"/>
  <c r="F44" i="37"/>
  <c r="F45" i="37"/>
  <c r="F46" i="37"/>
  <c r="F47" i="37"/>
  <c r="F49" i="37"/>
  <c r="F50" i="37"/>
  <c r="F51" i="37"/>
  <c r="F52" i="37"/>
  <c r="F53" i="37"/>
  <c r="F54" i="37"/>
  <c r="F57" i="37"/>
  <c r="F58" i="37"/>
  <c r="F59" i="37"/>
  <c r="F60" i="37"/>
  <c r="F61" i="37"/>
  <c r="F62" i="37"/>
  <c r="F63" i="37"/>
  <c r="F65" i="37"/>
  <c r="F66" i="37"/>
  <c r="F67" i="37"/>
  <c r="F68" i="37"/>
  <c r="F69" i="37"/>
  <c r="F70" i="37"/>
  <c r="B86" i="37"/>
  <c r="B87" i="37" s="1"/>
  <c r="C87" i="37"/>
  <c r="C85" i="37"/>
  <c r="B80" i="37"/>
  <c r="C80" i="37" s="1"/>
  <c r="G70" i="37"/>
  <c r="H70" i="37"/>
  <c r="E70" i="37"/>
  <c r="C70" i="37"/>
  <c r="D70" i="37" s="1"/>
  <c r="B70" i="37"/>
  <c r="G69" i="37"/>
  <c r="H69" i="37"/>
  <c r="E69" i="37"/>
  <c r="C69" i="37"/>
  <c r="B69" i="37"/>
  <c r="G68" i="37"/>
  <c r="H68" i="37"/>
  <c r="E68" i="37"/>
  <c r="C68" i="37"/>
  <c r="D68" i="37" s="1"/>
  <c r="D36" i="37" s="1"/>
  <c r="B68" i="37"/>
  <c r="B36" i="37" s="1"/>
  <c r="G67" i="37"/>
  <c r="E67" i="37"/>
  <c r="C67" i="37"/>
  <c r="D67" i="37"/>
  <c r="B67" i="37"/>
  <c r="G66" i="37"/>
  <c r="E66" i="37"/>
  <c r="H66" i="37" s="1"/>
  <c r="C66" i="37"/>
  <c r="D66" i="37"/>
  <c r="B66" i="37"/>
  <c r="G65" i="37"/>
  <c r="E65" i="37"/>
  <c r="C65" i="37"/>
  <c r="D65" i="37"/>
  <c r="B65" i="37"/>
  <c r="G63" i="37"/>
  <c r="E63" i="37"/>
  <c r="H63" i="37" s="1"/>
  <c r="C63" i="37"/>
  <c r="D63" i="37"/>
  <c r="B63" i="37"/>
  <c r="G62" i="37"/>
  <c r="H62" i="37" s="1"/>
  <c r="E62" i="37"/>
  <c r="C62" i="37"/>
  <c r="C30" i="37" s="1"/>
  <c r="J30" i="37" s="1"/>
  <c r="B62" i="37"/>
  <c r="G61" i="37"/>
  <c r="G29" i="37" s="1"/>
  <c r="E61" i="37"/>
  <c r="C61" i="37"/>
  <c r="C56" i="37" s="1"/>
  <c r="B61" i="37"/>
  <c r="G60" i="37"/>
  <c r="E60" i="37"/>
  <c r="C60" i="37"/>
  <c r="B60" i="37"/>
  <c r="G59" i="37"/>
  <c r="H59" i="37"/>
  <c r="E59" i="37"/>
  <c r="C59" i="37"/>
  <c r="B59" i="37"/>
  <c r="G58" i="37"/>
  <c r="E58" i="37"/>
  <c r="C58" i="37"/>
  <c r="B58" i="37"/>
  <c r="G57" i="37"/>
  <c r="E57" i="37"/>
  <c r="C57" i="37"/>
  <c r="B57" i="37"/>
  <c r="B56" i="37" s="1"/>
  <c r="G54" i="37"/>
  <c r="E54" i="37"/>
  <c r="E38" i="37" s="1"/>
  <c r="C54" i="37"/>
  <c r="C38" i="37"/>
  <c r="J38" i="37" s="1"/>
  <c r="B54" i="37"/>
  <c r="B38" i="37" s="1"/>
  <c r="G53" i="37"/>
  <c r="E53" i="37"/>
  <c r="C53" i="37"/>
  <c r="B53" i="37"/>
  <c r="G52" i="37"/>
  <c r="G36" i="37" s="1"/>
  <c r="E52" i="37"/>
  <c r="C52" i="37"/>
  <c r="B52" i="37"/>
  <c r="G51" i="37"/>
  <c r="E51" i="37"/>
  <c r="C51" i="37"/>
  <c r="B51" i="37"/>
  <c r="B35" i="37" s="1"/>
  <c r="G50" i="37"/>
  <c r="E50" i="37"/>
  <c r="C50" i="37"/>
  <c r="C34" i="37"/>
  <c r="B50" i="37"/>
  <c r="G49" i="37"/>
  <c r="E49" i="37"/>
  <c r="C49" i="37"/>
  <c r="B49" i="37"/>
  <c r="G47" i="37"/>
  <c r="E47" i="37"/>
  <c r="C47" i="37"/>
  <c r="B47" i="37"/>
  <c r="G46" i="37"/>
  <c r="E46" i="37"/>
  <c r="C46" i="37"/>
  <c r="B46" i="37"/>
  <c r="G45" i="37"/>
  <c r="E45" i="37"/>
  <c r="C45" i="37"/>
  <c r="B45" i="37"/>
  <c r="G44" i="37"/>
  <c r="E44" i="37"/>
  <c r="C44" i="37"/>
  <c r="B44" i="37"/>
  <c r="G43" i="37"/>
  <c r="H43" i="37" s="1"/>
  <c r="H27" i="37" s="1"/>
  <c r="E43" i="37"/>
  <c r="E27" i="37"/>
  <c r="C43" i="37"/>
  <c r="B43" i="37"/>
  <c r="G42" i="37"/>
  <c r="E42" i="37"/>
  <c r="C42" i="37"/>
  <c r="B42" i="37"/>
  <c r="G41" i="37"/>
  <c r="E41" i="37"/>
  <c r="C41" i="37"/>
  <c r="B41" i="37"/>
  <c r="G22" i="37"/>
  <c r="E22" i="37"/>
  <c r="H22" i="37" s="1"/>
  <c r="C22" i="37"/>
  <c r="B22" i="37"/>
  <c r="G21" i="37"/>
  <c r="E21" i="37"/>
  <c r="H21" i="37"/>
  <c r="C21" i="37"/>
  <c r="B21" i="37"/>
  <c r="D21" i="37" s="1"/>
  <c r="I21" i="37" s="1"/>
  <c r="G20" i="37"/>
  <c r="E20" i="37"/>
  <c r="H20" i="37" s="1"/>
  <c r="C20" i="37"/>
  <c r="B20" i="37"/>
  <c r="G19" i="37"/>
  <c r="E19" i="37"/>
  <c r="H19" i="37"/>
  <c r="C19" i="37"/>
  <c r="B19" i="37"/>
  <c r="D19" i="37" s="1"/>
  <c r="I19" i="37" s="1"/>
  <c r="G18" i="37"/>
  <c r="E18" i="37"/>
  <c r="H18" i="37" s="1"/>
  <c r="C18" i="37"/>
  <c r="B18" i="37"/>
  <c r="J18" i="37"/>
  <c r="G17" i="37"/>
  <c r="E17" i="37"/>
  <c r="H17" i="37" s="1"/>
  <c r="C17" i="37"/>
  <c r="B17" i="37"/>
  <c r="D17" i="37"/>
  <c r="G16" i="37"/>
  <c r="E16" i="37"/>
  <c r="H16" i="37"/>
  <c r="C16" i="37"/>
  <c r="B16" i="37"/>
  <c r="G15" i="37"/>
  <c r="E15" i="37"/>
  <c r="H15" i="37" s="1"/>
  <c r="C15" i="37"/>
  <c r="B15" i="37"/>
  <c r="G14" i="37"/>
  <c r="E14" i="37"/>
  <c r="C14" i="37"/>
  <c r="B14" i="37"/>
  <c r="H67" i="37"/>
  <c r="H58" i="37"/>
  <c r="D52" i="37"/>
  <c r="E37" i="37"/>
  <c r="E36" i="37"/>
  <c r="E35" i="37"/>
  <c r="B34" i="37"/>
  <c r="E33" i="37"/>
  <c r="B33" i="37"/>
  <c r="H32" i="37"/>
  <c r="G32" i="37"/>
  <c r="E32" i="37"/>
  <c r="D32" i="37"/>
  <c r="I32" i="37"/>
  <c r="C32" i="37"/>
  <c r="B32" i="37"/>
  <c r="D18" i="37"/>
  <c r="I18" i="37" s="1"/>
  <c r="A22" i="35"/>
  <c r="C58" i="29"/>
  <c r="C45" i="29"/>
  <c r="C44" i="29"/>
  <c r="C41" i="29"/>
  <c r="C40" i="29"/>
  <c r="C34" i="29"/>
  <c r="C26" i="29"/>
  <c r="C25" i="29"/>
  <c r="C21" i="29"/>
  <c r="C10" i="29"/>
  <c r="C7" i="29"/>
  <c r="C5" i="29"/>
  <c r="H5" i="33"/>
  <c r="B44" i="35"/>
  <c r="C44" i="35"/>
  <c r="E44" i="35"/>
  <c r="F44" i="35"/>
  <c r="G44" i="35"/>
  <c r="B45" i="35"/>
  <c r="C45" i="35"/>
  <c r="D45" i="35"/>
  <c r="E45" i="35"/>
  <c r="F45" i="35"/>
  <c r="G45" i="35" s="1"/>
  <c r="I45" i="35"/>
  <c r="B46" i="35"/>
  <c r="C46" i="35"/>
  <c r="E46" i="35"/>
  <c r="F46" i="35"/>
  <c r="G46" i="35"/>
  <c r="B88" i="35"/>
  <c r="I88" i="35" s="1"/>
  <c r="C88" i="35"/>
  <c r="D88" i="35"/>
  <c r="E88" i="35"/>
  <c r="F88" i="35"/>
  <c r="G88" i="35" s="1"/>
  <c r="B89" i="35"/>
  <c r="C89" i="35"/>
  <c r="E89" i="35"/>
  <c r="F89" i="35"/>
  <c r="G89" i="35"/>
  <c r="B90" i="35"/>
  <c r="C90" i="35"/>
  <c r="D90" i="35"/>
  <c r="E90" i="35"/>
  <c r="F90" i="35"/>
  <c r="G90" i="35" s="1"/>
  <c r="I90" i="35"/>
  <c r="B91" i="35"/>
  <c r="C91" i="35"/>
  <c r="E91" i="35"/>
  <c r="F91" i="35"/>
  <c r="G91" i="35"/>
  <c r="B92" i="35"/>
  <c r="I92" i="35" s="1"/>
  <c r="C92" i="35"/>
  <c r="D92" i="35"/>
  <c r="H92" i="35" s="1"/>
  <c r="E92" i="35"/>
  <c r="F92" i="35"/>
  <c r="G92" i="35" s="1"/>
  <c r="B93" i="35"/>
  <c r="C93" i="35"/>
  <c r="E93" i="35"/>
  <c r="F93" i="35"/>
  <c r="G93" i="35"/>
  <c r="B58" i="35"/>
  <c r="C58" i="35"/>
  <c r="D58" i="35"/>
  <c r="E58" i="35"/>
  <c r="F58" i="35"/>
  <c r="G58" i="35" s="1"/>
  <c r="I58" i="35"/>
  <c r="B59" i="35"/>
  <c r="C59" i="35"/>
  <c r="E59" i="35"/>
  <c r="F59" i="35"/>
  <c r="G59" i="35"/>
  <c r="B60" i="35"/>
  <c r="I60" i="35" s="1"/>
  <c r="C60" i="35"/>
  <c r="D60" i="35"/>
  <c r="E60" i="35"/>
  <c r="F60" i="35"/>
  <c r="G60" i="35" s="1"/>
  <c r="B61" i="35"/>
  <c r="C61" i="35"/>
  <c r="E61" i="35"/>
  <c r="F61" i="35"/>
  <c r="G61" i="35"/>
  <c r="B62" i="35"/>
  <c r="C62" i="35"/>
  <c r="D62" i="35"/>
  <c r="E62" i="35"/>
  <c r="F62" i="35"/>
  <c r="G62" i="35" s="1"/>
  <c r="I62" i="35"/>
  <c r="B101" i="35"/>
  <c r="C101" i="35"/>
  <c r="E101" i="35"/>
  <c r="F101" i="35"/>
  <c r="G101" i="35"/>
  <c r="B102" i="35"/>
  <c r="I102" i="35" s="1"/>
  <c r="C102" i="35"/>
  <c r="D102" i="35"/>
  <c r="H102" i="35" s="1"/>
  <c r="E102" i="35"/>
  <c r="F102" i="35"/>
  <c r="G102" i="35" s="1"/>
  <c r="B103" i="35"/>
  <c r="C103" i="35"/>
  <c r="E103" i="35"/>
  <c r="F103" i="35"/>
  <c r="G103" i="35"/>
  <c r="B104" i="35"/>
  <c r="C104" i="35"/>
  <c r="D104" i="35"/>
  <c r="E104" i="35"/>
  <c r="F104" i="35"/>
  <c r="G104" i="35" s="1"/>
  <c r="I104" i="35"/>
  <c r="B77" i="35"/>
  <c r="C77" i="35"/>
  <c r="E77" i="35"/>
  <c r="F77" i="35"/>
  <c r="G77" i="35"/>
  <c r="B69" i="35"/>
  <c r="I69" i="35" s="1"/>
  <c r="C69" i="35"/>
  <c r="E69" i="35"/>
  <c r="F69" i="35"/>
  <c r="G69" i="35" s="1"/>
  <c r="B65" i="35"/>
  <c r="C65" i="35"/>
  <c r="D65" i="35" s="1"/>
  <c r="H65" i="35" s="1"/>
  <c r="E65" i="35"/>
  <c r="F65" i="35"/>
  <c r="G65" i="35" s="1"/>
  <c r="B66" i="35"/>
  <c r="I66" i="35" s="1"/>
  <c r="C66" i="35"/>
  <c r="E66" i="35"/>
  <c r="F66" i="35"/>
  <c r="G66" i="35" s="1"/>
  <c r="B67" i="35"/>
  <c r="C67" i="35"/>
  <c r="D67" i="35" s="1"/>
  <c r="H67" i="35" s="1"/>
  <c r="E67" i="35"/>
  <c r="F67" i="35"/>
  <c r="G67" i="35" s="1"/>
  <c r="B68" i="35"/>
  <c r="I68" i="35" s="1"/>
  <c r="C68" i="35"/>
  <c r="E68" i="35"/>
  <c r="F68" i="35"/>
  <c r="G68" i="35" s="1"/>
  <c r="B49" i="35"/>
  <c r="C49" i="35"/>
  <c r="D49" i="35" s="1"/>
  <c r="E49" i="35"/>
  <c r="F49" i="35"/>
  <c r="G49" i="35"/>
  <c r="B50" i="35"/>
  <c r="I50" i="35"/>
  <c r="C50" i="35"/>
  <c r="D50" i="35"/>
  <c r="H50" i="35" s="1"/>
  <c r="E50" i="35"/>
  <c r="F50" i="35"/>
  <c r="G50" i="35"/>
  <c r="B51" i="35"/>
  <c r="I51" i="35"/>
  <c r="C51" i="35"/>
  <c r="D51" i="35"/>
  <c r="E51" i="35"/>
  <c r="F51" i="35"/>
  <c r="G51" i="35"/>
  <c r="B52" i="35"/>
  <c r="I52" i="35"/>
  <c r="C52" i="35"/>
  <c r="D52" i="35"/>
  <c r="H52" i="35" s="1"/>
  <c r="E52" i="35"/>
  <c r="F52" i="35"/>
  <c r="G52" i="35"/>
  <c r="E87" i="29"/>
  <c r="E89" i="29"/>
  <c r="C87" i="29"/>
  <c r="C120" i="35"/>
  <c r="C17" i="29"/>
  <c r="C18" i="29"/>
  <c r="C16" i="29" s="1"/>
  <c r="B120" i="35"/>
  <c r="D120" i="35" s="1"/>
  <c r="B115" i="35"/>
  <c r="D115" i="35" s="1"/>
  <c r="B116" i="35"/>
  <c r="C116" i="35"/>
  <c r="D116" i="35" s="1"/>
  <c r="B118" i="35"/>
  <c r="C118" i="35"/>
  <c r="D118" i="35"/>
  <c r="B123" i="35"/>
  <c r="C35" i="29"/>
  <c r="C48" i="29" s="1"/>
  <c r="C36" i="29"/>
  <c r="C39" i="29"/>
  <c r="C43" i="29"/>
  <c r="C6" i="29"/>
  <c r="C8" i="29" s="1"/>
  <c r="C11" i="29"/>
  <c r="C12" i="29"/>
  <c r="C13" i="29"/>
  <c r="C22" i="29"/>
  <c r="C24" i="29"/>
  <c r="C57" i="29"/>
  <c r="C62" i="29"/>
  <c r="C63" i="29"/>
  <c r="C38" i="35"/>
  <c r="B38" i="35"/>
  <c r="I38" i="35" s="1"/>
  <c r="E38" i="35"/>
  <c r="F38" i="35"/>
  <c r="G38" i="35"/>
  <c r="C39" i="35"/>
  <c r="I39" i="35"/>
  <c r="B39" i="35"/>
  <c r="D39" i="35"/>
  <c r="H39" i="35" s="1"/>
  <c r="E39" i="35"/>
  <c r="F39" i="35"/>
  <c r="G39" i="35"/>
  <c r="C40" i="35"/>
  <c r="B40" i="35"/>
  <c r="E40" i="35"/>
  <c r="F40" i="35"/>
  <c r="G40" i="35"/>
  <c r="C41" i="35"/>
  <c r="I41" i="35"/>
  <c r="B41" i="35"/>
  <c r="D41" i="35"/>
  <c r="H41" i="35" s="1"/>
  <c r="E41" i="35"/>
  <c r="F41" i="35"/>
  <c r="G41" i="35" s="1"/>
  <c r="C42" i="35"/>
  <c r="B42" i="35"/>
  <c r="D42" i="35" s="1"/>
  <c r="E42" i="35"/>
  <c r="F42" i="35"/>
  <c r="G42" i="35" s="1"/>
  <c r="H42" i="35" s="1"/>
  <c r="C43" i="35"/>
  <c r="B43" i="35"/>
  <c r="I43" i="35" s="1"/>
  <c r="E43" i="35"/>
  <c r="F43" i="35"/>
  <c r="G43" i="35" s="1"/>
  <c r="C48" i="35"/>
  <c r="I48" i="35" s="1"/>
  <c r="B48" i="35"/>
  <c r="D48" i="35"/>
  <c r="E48" i="35"/>
  <c r="F48" i="35"/>
  <c r="G48" i="35" s="1"/>
  <c r="C53" i="35"/>
  <c r="B53" i="35"/>
  <c r="I53" i="35" s="1"/>
  <c r="E53" i="35"/>
  <c r="F53" i="35"/>
  <c r="G53" i="35"/>
  <c r="C54" i="35"/>
  <c r="B54" i="35"/>
  <c r="D54" i="35"/>
  <c r="H54" i="35" s="1"/>
  <c r="E54" i="35"/>
  <c r="F54" i="35"/>
  <c r="G54" i="35"/>
  <c r="C55" i="35"/>
  <c r="I55" i="35"/>
  <c r="B55" i="35"/>
  <c r="D55" i="35"/>
  <c r="E55" i="35"/>
  <c r="F55" i="35"/>
  <c r="G55" i="35"/>
  <c r="C63" i="35"/>
  <c r="B63" i="35"/>
  <c r="E63" i="35"/>
  <c r="F63" i="35"/>
  <c r="G63" i="35"/>
  <c r="C74" i="35"/>
  <c r="I74" i="35"/>
  <c r="B74" i="35"/>
  <c r="D74" i="35"/>
  <c r="E74" i="35"/>
  <c r="F74" i="35"/>
  <c r="G74" i="35" s="1"/>
  <c r="H74" i="35"/>
  <c r="C75" i="35"/>
  <c r="B75" i="35"/>
  <c r="D75" i="35" s="1"/>
  <c r="H75" i="35" s="1"/>
  <c r="E75" i="35"/>
  <c r="F75" i="35"/>
  <c r="G75" i="35" s="1"/>
  <c r="C78" i="35"/>
  <c r="D78" i="35" s="1"/>
  <c r="B78" i="35"/>
  <c r="E78" i="35"/>
  <c r="F78" i="35"/>
  <c r="G78" i="35" s="1"/>
  <c r="H78" i="35" s="1"/>
  <c r="C79" i="35"/>
  <c r="I79" i="35" s="1"/>
  <c r="B79" i="35"/>
  <c r="D79" i="35"/>
  <c r="E79" i="35"/>
  <c r="F79" i="35"/>
  <c r="G79" i="35" s="1"/>
  <c r="C80" i="35"/>
  <c r="D80" i="35" s="1"/>
  <c r="B80" i="35"/>
  <c r="E80" i="35"/>
  <c r="F80" i="35"/>
  <c r="G80" i="35"/>
  <c r="C81" i="35"/>
  <c r="B81" i="35"/>
  <c r="D81" i="35"/>
  <c r="E81" i="35"/>
  <c r="F81" i="35"/>
  <c r="G81" i="35"/>
  <c r="C82" i="35"/>
  <c r="I82" i="35"/>
  <c r="B82" i="35"/>
  <c r="D82" i="35"/>
  <c r="H82" i="35" s="1"/>
  <c r="E82" i="35"/>
  <c r="F82" i="35"/>
  <c r="G82" i="35"/>
  <c r="C83" i="35"/>
  <c r="B83" i="35"/>
  <c r="D83" i="35" s="1"/>
  <c r="E83" i="35"/>
  <c r="F83" i="35"/>
  <c r="G83" i="35"/>
  <c r="H83" i="35" s="1"/>
  <c r="C84" i="35"/>
  <c r="I84" i="35"/>
  <c r="B84" i="35"/>
  <c r="D84" i="35"/>
  <c r="H84" i="35" s="1"/>
  <c r="E84" i="35"/>
  <c r="F84" i="35"/>
  <c r="G84" i="35" s="1"/>
  <c r="C85" i="35"/>
  <c r="B85" i="35"/>
  <c r="D85" i="35" s="1"/>
  <c r="E85" i="35"/>
  <c r="F85" i="35"/>
  <c r="G85" i="35" s="1"/>
  <c r="H85" i="35" s="1"/>
  <c r="C86" i="35"/>
  <c r="B86" i="35"/>
  <c r="I86" i="35" s="1"/>
  <c r="E86" i="35"/>
  <c r="F86" i="35"/>
  <c r="G86" i="35" s="1"/>
  <c r="C94" i="35"/>
  <c r="I94" i="35" s="1"/>
  <c r="B94" i="35"/>
  <c r="D94" i="35"/>
  <c r="E94" i="35"/>
  <c r="F94" i="35"/>
  <c r="G94" i="35" s="1"/>
  <c r="C95" i="35"/>
  <c r="B95" i="35"/>
  <c r="I95" i="35" s="1"/>
  <c r="E95" i="35"/>
  <c r="F95" i="35"/>
  <c r="G95" i="35"/>
  <c r="C96" i="35"/>
  <c r="B96" i="35"/>
  <c r="D96" i="35"/>
  <c r="H96" i="35" s="1"/>
  <c r="E96" i="35"/>
  <c r="F96" i="35"/>
  <c r="G96" i="35"/>
  <c r="C97" i="35"/>
  <c r="I97" i="35"/>
  <c r="B97" i="35"/>
  <c r="D97" i="35"/>
  <c r="E97" i="35"/>
  <c r="F97" i="35"/>
  <c r="G97" i="35"/>
  <c r="C99" i="35"/>
  <c r="B99" i="35"/>
  <c r="D99" i="35" s="1"/>
  <c r="H99" i="35" s="1"/>
  <c r="E99" i="35"/>
  <c r="F99" i="35"/>
  <c r="G99" i="35"/>
  <c r="C105" i="35"/>
  <c r="I105" i="35"/>
  <c r="B105" i="35"/>
  <c r="D105" i="35"/>
  <c r="E105" i="35"/>
  <c r="F105" i="35"/>
  <c r="G105" i="35" s="1"/>
  <c r="H105" i="35"/>
  <c r="I42" i="35"/>
  <c r="I54" i="35"/>
  <c r="I81" i="35"/>
  <c r="I83" i="35"/>
  <c r="I85" i="35"/>
  <c r="I96" i="35"/>
  <c r="G5" i="28"/>
  <c r="E5" i="23"/>
  <c r="B3" i="33"/>
  <c r="E97" i="29"/>
  <c r="E100" i="29"/>
  <c r="E99" i="29"/>
  <c r="E95" i="29"/>
  <c r="E93" i="29"/>
  <c r="E90" i="29"/>
  <c r="E85" i="29"/>
  <c r="E80" i="29"/>
  <c r="E83" i="29" s="1"/>
  <c r="E82" i="29"/>
  <c r="C97" i="29"/>
  <c r="C100" i="29"/>
  <c r="C99" i="29"/>
  <c r="C95" i="29"/>
  <c r="C93" i="29"/>
  <c r="C90" i="29"/>
  <c r="C89" i="29"/>
  <c r="C85" i="29"/>
  <c r="C80" i="29"/>
  <c r="C83" i="29"/>
  <c r="F48" i="29"/>
  <c r="F43" i="29"/>
  <c r="F45" i="29"/>
  <c r="F44" i="29"/>
  <c r="F39" i="29"/>
  <c r="F41" i="29" s="1"/>
  <c r="F40" i="29"/>
  <c r="F37" i="29"/>
  <c r="F36" i="29"/>
  <c r="F35" i="29"/>
  <c r="F34" i="29"/>
  <c r="F33" i="29"/>
  <c r="F29" i="29"/>
  <c r="F24" i="29"/>
  <c r="F26" i="29"/>
  <c r="F25" i="29"/>
  <c r="F22" i="29"/>
  <c r="F21" i="29"/>
  <c r="F16" i="29"/>
  <c r="F18" i="29" s="1"/>
  <c r="F14" i="29"/>
  <c r="F13" i="29"/>
  <c r="F12" i="29"/>
  <c r="F11" i="29"/>
  <c r="F10" i="29"/>
  <c r="F8" i="29"/>
  <c r="F7" i="29"/>
  <c r="F6" i="29"/>
  <c r="F5" i="29"/>
  <c r="J32" i="37"/>
  <c r="J34" i="37"/>
  <c r="J14" i="37"/>
  <c r="J15" i="37"/>
  <c r="J19" i="37"/>
  <c r="F56" i="37"/>
  <c r="F38" i="37"/>
  <c r="F37" i="37"/>
  <c r="F36" i="37"/>
  <c r="F35" i="37"/>
  <c r="F34" i="37"/>
  <c r="F33" i="37"/>
  <c r="F30" i="37"/>
  <c r="F29" i="37"/>
  <c r="F28" i="37"/>
  <c r="F27" i="37"/>
  <c r="F26" i="37"/>
  <c r="F25" i="37"/>
  <c r="F40" i="37"/>
  <c r="F24" i="37" s="1"/>
  <c r="F31" i="37"/>
  <c r="E13" i="37"/>
  <c r="D15" i="37"/>
  <c r="I15" i="37" s="1"/>
  <c r="B13" i="37"/>
  <c r="D16" i="37"/>
  <c r="I16" i="37"/>
  <c r="J16" i="37"/>
  <c r="D20" i="37"/>
  <c r="I20" i="37" s="1"/>
  <c r="J20" i="37"/>
  <c r="D22" i="37"/>
  <c r="J22" i="37"/>
  <c r="D41" i="37"/>
  <c r="B40" i="37"/>
  <c r="B24" i="37"/>
  <c r="E25" i="37"/>
  <c r="H41" i="37"/>
  <c r="B26" i="37"/>
  <c r="D42" i="37"/>
  <c r="E26" i="37"/>
  <c r="B27" i="37"/>
  <c r="D43" i="37"/>
  <c r="D44" i="37"/>
  <c r="B28" i="37"/>
  <c r="H44" i="37"/>
  <c r="E28" i="37"/>
  <c r="D45" i="37"/>
  <c r="B29" i="37"/>
  <c r="E29" i="37"/>
  <c r="H45" i="37"/>
  <c r="H29" i="37" s="1"/>
  <c r="D46" i="37"/>
  <c r="B30" i="37"/>
  <c r="J21" i="37"/>
  <c r="J17" i="37"/>
  <c r="C82" i="29"/>
  <c r="H94" i="35"/>
  <c r="H79" i="35"/>
  <c r="H48" i="35"/>
  <c r="D38" i="35"/>
  <c r="H38" i="35" s="1"/>
  <c r="E40" i="37"/>
  <c r="D47" i="37"/>
  <c r="D31" i="37"/>
  <c r="B31" i="37"/>
  <c r="H47" i="37"/>
  <c r="H31" i="37" s="1"/>
  <c r="I31" i="37" s="1"/>
  <c r="G31" i="37"/>
  <c r="H49" i="37"/>
  <c r="G33" i="37"/>
  <c r="H50" i="37"/>
  <c r="D51" i="37"/>
  <c r="D35" i="37" s="1"/>
  <c r="C35" i="37"/>
  <c r="J35" i="37" s="1"/>
  <c r="H52" i="37"/>
  <c r="H36" i="37" s="1"/>
  <c r="I36" i="37" s="1"/>
  <c r="G38" i="37"/>
  <c r="D57" i="37"/>
  <c r="D25" i="37" s="1"/>
  <c r="C25" i="37"/>
  <c r="D58" i="37"/>
  <c r="D26" i="37" s="1"/>
  <c r="C26" i="37"/>
  <c r="J26" i="37"/>
  <c r="D59" i="37"/>
  <c r="C27" i="37"/>
  <c r="J27" i="37" s="1"/>
  <c r="D60" i="37"/>
  <c r="C28" i="37"/>
  <c r="D61" i="37"/>
  <c r="D29" i="37" s="1"/>
  <c r="I29" i="37" s="1"/>
  <c r="H61" i="37"/>
  <c r="D62" i="37"/>
  <c r="H104" i="35"/>
  <c r="H62" i="35"/>
  <c r="H60" i="35"/>
  <c r="H58" i="35"/>
  <c r="H90" i="35"/>
  <c r="H88" i="35"/>
  <c r="H45" i="35"/>
  <c r="G25" i="37"/>
  <c r="G27" i="37"/>
  <c r="C31" i="37"/>
  <c r="G35" i="37"/>
  <c r="C37" i="37"/>
  <c r="C40" i="37"/>
  <c r="D50" i="37"/>
  <c r="D34" i="37" s="1"/>
  <c r="D54" i="37"/>
  <c r="D38" i="37" s="1"/>
  <c r="G56" i="37"/>
  <c r="H60" i="37"/>
  <c r="H28" i="37" s="1"/>
  <c r="D14" i="37"/>
  <c r="C13" i="37"/>
  <c r="D40" i="37"/>
  <c r="D27" i="37"/>
  <c r="D13" i="37"/>
  <c r="J31" i="37"/>
  <c r="J28" i="37"/>
  <c r="D30" i="37"/>
  <c r="D28" i="37"/>
  <c r="J13" i="37"/>
  <c r="I28" i="37" l="1"/>
  <c r="D24" i="37"/>
  <c r="C24" i="37"/>
  <c r="D56" i="37"/>
  <c r="H80" i="35"/>
  <c r="D63" i="35"/>
  <c r="H63" i="35" s="1"/>
  <c r="I63" i="35"/>
  <c r="C67" i="29"/>
  <c r="C29" i="29"/>
  <c r="C52" i="29" s="1"/>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H106" i="35" s="1"/>
  <c r="B107" i="35" s="1"/>
  <c r="B109" i="35" s="1"/>
  <c r="I40" i="35"/>
  <c r="I106" i="35" s="1"/>
  <c r="B108" i="35" s="1"/>
  <c r="D121" i="35"/>
  <c r="B122" i="35" s="1"/>
  <c r="B12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H68" i="35" s="1"/>
  <c r="I67" i="35"/>
  <c r="D66" i="35"/>
  <c r="H66" i="35" s="1"/>
  <c r="I65" i="35"/>
  <c r="D69" i="35"/>
  <c r="H69" i="35" s="1"/>
  <c r="D103" i="35"/>
  <c r="H103" i="35" s="1"/>
  <c r="I103" i="35"/>
  <c r="D61" i="35"/>
  <c r="H61" i="35" s="1"/>
  <c r="I61" i="35"/>
  <c r="D93" i="35"/>
  <c r="H93" i="35" s="1"/>
  <c r="I93" i="35"/>
  <c r="D89" i="35"/>
  <c r="H89" i="35" s="1"/>
  <c r="I89" i="35"/>
  <c r="D44" i="35"/>
  <c r="H44" i="35" s="1"/>
  <c r="I44" i="35"/>
  <c r="I17" i="37"/>
  <c r="I22" i="37"/>
  <c r="I27" i="37"/>
  <c r="G28" i="37"/>
  <c r="D49" i="37"/>
  <c r="D33" i="37" s="1"/>
  <c r="C33" i="37"/>
  <c r="J33" i="37" s="1"/>
  <c r="H51" i="37"/>
  <c r="H35" i="37" s="1"/>
  <c r="I35" i="37" s="1"/>
  <c r="H65" i="37"/>
  <c r="H33" i="37" s="1"/>
  <c r="I33" i="37" s="1"/>
  <c r="D69" i="37"/>
  <c r="G40" i="37"/>
  <c r="G26" i="37"/>
  <c r="G30" i="37"/>
  <c r="G34" i="37"/>
  <c r="H53" i="37"/>
  <c r="H37" i="37" s="1"/>
  <c r="H54" i="37"/>
  <c r="H38" i="37" s="1"/>
  <c r="I38" i="37" s="1"/>
  <c r="G13" i="37"/>
  <c r="H42" i="37"/>
  <c r="H26" i="37" s="1"/>
  <c r="I26" i="37" s="1"/>
  <c r="H14" i="37"/>
  <c r="H40" i="37"/>
  <c r="H24" i="37" s="1"/>
  <c r="I24" i="37" s="1"/>
  <c r="G24" i="37"/>
  <c r="G37" i="37"/>
  <c r="B125" i="35"/>
  <c r="C14" i="35" s="1"/>
  <c r="B14" i="35"/>
  <c r="B13" i="35" l="1"/>
  <c r="B110" i="35"/>
  <c r="C13" i="35" s="1"/>
  <c r="B27" i="35"/>
  <c r="C72" i="29"/>
  <c r="C74" i="29" s="1"/>
  <c r="D37" i="37"/>
  <c r="I37" i="37" s="1"/>
  <c r="J24" i="37"/>
  <c r="J71" i="37" s="1"/>
  <c r="B73" i="37" s="1"/>
  <c r="B28" i="35"/>
  <c r="C73" i="29"/>
  <c r="E24" i="37"/>
  <c r="I14" i="37"/>
  <c r="I13" i="37" s="1"/>
  <c r="I71" i="37" s="1"/>
  <c r="B72" i="37" s="1"/>
  <c r="B74" i="37" s="1"/>
  <c r="B75" i="37" s="1"/>
  <c r="H13" i="37"/>
  <c r="B29" i="35" l="1"/>
  <c r="B30" i="35" s="1"/>
  <c r="B12" i="35" l="1"/>
  <c r="C16" i="35" s="1"/>
  <c r="B31" i="35"/>
  <c r="C12" i="35" s="1"/>
</calcChain>
</file>

<file path=xl/sharedStrings.xml><?xml version="1.0" encoding="utf-8"?>
<sst xmlns="http://schemas.openxmlformats.org/spreadsheetml/2006/main" count="860" uniqueCount="491">
  <si>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</si>
  <si>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</si>
  <si>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</si>
  <si>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</si>
  <si>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</si>
  <si>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</si>
  <si>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</si>
  <si>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</si>
  <si>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</si>
  <si>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</si>
  <si>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</si>
  <si>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</si>
  <si>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</si>
  <si>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</si>
  <si>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</si>
  <si>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</si>
  <si>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</si>
  <si>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</si>
  <si>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</si>
  <si>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</si>
  <si>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</si>
  <si>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</si>
  <si>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</si>
  <si>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</si>
  <si>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</si>
  <si>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</si>
  <si>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</si>
  <si>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</si>
  <si>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</si>
  <si>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</si>
  <si>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</si>
  <si>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</si>
  <si>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</si>
  <si>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</si>
  <si>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</si>
  <si>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</si>
  <si>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</si>
  <si>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</si>
  <si>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</si>
  <si>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</si>
  <si>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</si>
  <si>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</si>
  <si>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</si>
  <si>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</si>
  <si>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</si>
  <si>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</si>
  <si>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</si>
  <si>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</si>
  <si>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</si>
  <si>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</si>
  <si>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</si>
  <si>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</si>
  <si>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</si>
  <si>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</si>
  <si>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</si>
  <si>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</si>
  <si>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</si>
  <si>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</si>
  <si>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</si>
  <si>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</si>
  <si>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</si>
  <si>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</si>
  <si>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</si>
  <si>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</si>
  <si>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</si>
  <si>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</si>
  <si>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</si>
  <si>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</si>
  <si>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</si>
  <si>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</si>
  <si>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</si>
  <si>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</si>
  <si>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</si>
  <si>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</si>
  <si>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</si>
  <si>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</si>
  <si>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</si>
  <si>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</si>
  <si>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</si>
  <si>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</si>
  <si>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</si>
  <si>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</si>
  <si>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</si>
  <si>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</si>
  <si>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</si>
  <si>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</si>
  <si>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</si>
  <si>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</si>
  <si>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</si>
  <si>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</si>
  <si>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</si>
  <si>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</si>
  <si>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</si>
  <si>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</si>
  <si>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</si>
  <si>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</si>
  <si>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</si>
  <si>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</si>
  <si>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</si>
  <si>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</si>
  <si>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</si>
  <si>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</si>
  <si>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</si>
  <si>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</si>
  <si>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</si>
  <si>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</si>
  <si>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</si>
  <si>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</si>
  <si>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</si>
  <si>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</si>
  <si>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</si>
  <si>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</si>
  <si>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</si>
  <si>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</si>
  <si>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</si>
  <si>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</si>
  <si>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</si>
  <si>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</si>
  <si>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</si>
  <si>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</si>
  <si>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</si>
  <si>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</si>
  <si>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</si>
  <si>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</si>
  <si>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</si>
  <si>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</si>
  <si>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</si>
  <si>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</si>
  <si>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</si>
  <si>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</si>
  <si>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</si>
  <si>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</si>
  <si>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</si>
  <si>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</si>
  <si>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</si>
  <si>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</si>
  <si>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</si>
  <si>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</si>
  <si>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</si>
  <si>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</si>
  <si>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</si>
  <si>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</si>
  <si>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</si>
  <si>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</si>
  <si>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</si>
  <si>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</si>
  <si>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</si>
  <si>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</si>
  <si>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</si>
  <si>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</si>
  <si>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</si>
  <si>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</si>
  <si>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</si>
  <si>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</si>
  <si>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</si>
  <si>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</si>
  <si>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</si>
  <si>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</si>
  <si>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</si>
  <si>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</si>
  <si>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</si>
  <si>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</si>
  <si>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</si>
  <si>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</si>
  <si>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</si>
  <si>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</si>
  <si>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</si>
  <si>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</si>
  <si>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</si>
  <si>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</si>
  <si>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</si>
  <si>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</si>
  <si>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</si>
  <si>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</si>
  <si>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</si>
  <si>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</si>
  <si>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</si>
  <si>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</si>
  <si>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</si>
  <si>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</si>
  <si>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</si>
  <si>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</si>
  <si>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</si>
  <si>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</si>
  <si>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</si>
  <si>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</si>
  <si>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</si>
  <si>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</si>
  <si>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</si>
  <si>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</si>
  <si>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</si>
  <si>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</si>
  <si>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</si>
  <si>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</si>
  <si>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</si>
  <si>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</si>
  <si>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</si>
  <si>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</si>
  <si>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</si>
  <si>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</si>
  <si>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</si>
  <si>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</si>
  <si>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</si>
  <si>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</si>
  <si>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</si>
  <si>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</si>
  <si>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</si>
  <si>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</si>
  <si>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</si>
  <si>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</si>
  <si>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</si>
  <si>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</si>
  <si>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</si>
  <si>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</si>
  <si>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</si>
  <si>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</si>
  <si>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</si>
  <si>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</si>
  <si>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</si>
  <si>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</si>
  <si>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</si>
  <si>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</si>
  <si>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</si>
  <si>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</si>
  <si>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</si>
  <si>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</si>
  <si>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</si>
  <si>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</si>
  <si>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</si>
  <si>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</si>
  <si>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</si>
  <si>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</si>
  <si>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</si>
  <si>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</si>
  <si>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</si>
  <si>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</si>
  <si>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</si>
  <si>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</si>
  <si>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</si>
  <si>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</si>
  <si>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</si>
  <si>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</si>
  <si>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</si>
  <si>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</si>
  <si>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</si>
  <si>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</si>
  <si>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</si>
  <si>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</si>
  <si>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</si>
  <si>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</si>
  <si>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</si>
  <si>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</si>
  <si>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</si>
  <si>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</si>
  <si>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</si>
  <si>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</si>
  <si>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</si>
  <si>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</si>
  <si>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</si>
  <si>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</si>
  <si>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</si>
  <si>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</si>
  <si>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</si>
  <si>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</si>
  <si>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</si>
  <si>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</si>
  <si>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</si>
  <si>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</si>
  <si>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</si>
  <si>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</si>
  <si>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</si>
  <si>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</si>
  <si>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</si>
  <si>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</si>
  <si>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</si>
  <si>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</si>
  <si>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</si>
  <si>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</si>
  <si>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</si>
  <si>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</si>
  <si>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</si>
  <si>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</si>
  <si>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</si>
  <si>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</si>
  <si>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</si>
  <si>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</si>
  <si>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</si>
  <si>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</si>
  <si>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</si>
  <si>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</si>
  <si>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</si>
  <si>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</si>
  <si>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</si>
  <si>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</si>
  <si>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</si>
  <si>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Deze regeling vervangt het convenant dat het CBS met de Unie van Waterschappen is overeengekomen.</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</si>
  <si>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</si>
  <si>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</si>
  <si>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</si>
  <si>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</si>
  <si>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</si>
  <si>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</si>
  <si>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</si>
  <si>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www.cbs.nl/bestandslevering</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</si>
  <si>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</si>
  <si>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</si>
  <si>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</si>
  <si>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</si>
  <si>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</si>
  <si>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</si>
  <si>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</si>
  <si>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</si>
  <si>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</si>
  <si>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</si>
  <si>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</si>
  <si>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t>Met ingang van het begrotingsjaar 2009 is de levering van informatie aan het CBS vastgelegd in de Regeling beleidsvoorbereiding en verantwoording waterschappen d.d. 2 december 2008.</t>
  </si>
  <si>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2009 is de levering van informatie aan het CBS vastgelegd in de Regeling beleidsvoorbereiding en verantwoording waterschappen d.d. 2 december 2008. Deze regeling vervangt het convenant dat het CBS met de Unie van Waterschappen is overeengekomen.</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</si>
  <si>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</si>
  <si>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</si>
  <si>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</si>
  <si>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</si>
  <si>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</si>
  <si>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</si>
  <si>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</si>
  <si>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</si>
  <si>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</si>
  <si>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</si>
  <si>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</si>
  <si>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</si>
  <si>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</si>
  <si>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</si>
  <si>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</si>
  <si>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</si>
  <si>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</si>
  <si>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</si>
  <si>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</si>
  <si>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</si>
  <si>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</si>
  <si>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</si>
  <si>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</si>
  <si>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</si>
  <si>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</si>
  <si>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</si>
  <si>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</si>
  <si>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</si>
  <si>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</si>
  <si>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</si>
  <si>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</si>
  <si>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</si>
  <si>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</si>
  <si>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</si>
  <si>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</si>
  <si>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</si>
  <si>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</si>
  <si>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</si>
  <si>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</si>
  <si>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</si>
  <si>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</si>
  <si>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</si>
  <si>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</si>
  <si>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</si>
  <si>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</si>
  <si>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</si>
  <si>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</si>
  <si>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</si>
  <si>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</si>
  <si>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</si>
  <si>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</si>
  <si>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</si>
  <si>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</si>
  <si>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</si>
  <si>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</si>
  <si>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</si>
  <si>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</si>
  <si>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</si>
  <si>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</si>
  <si>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</si>
  <si>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Het Excel- of XBRL-bestand kunt u uploaden via:</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</si>
  <si>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</si>
  <si>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</si>
  <si>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</si>
  <si>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</si>
  <si>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</si>
  <si>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</si>
  <si>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</si>
  <si>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</si>
  <si>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</si>
  <si>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</si>
  <si>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</si>
  <si>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</si>
  <si>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</si>
  <si>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</si>
  <si>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</si>
  <si>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</si>
  <si>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</si>
  <si>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</si>
  <si>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</si>
  <si>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</si>
  <si>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</si>
  <si>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</si>
  <si>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</si>
  <si>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</si>
  <si>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</si>
  <si>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</si>
  <si>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</si>
  <si>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</si>
  <si>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</si>
  <si>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</si>
  <si>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</si>
  <si>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</si>
  <si>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</si>
  <si>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</si>
  <si>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</si>
  <si>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</si>
  <si>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</si>
  <si>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</si>
  <si>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</si>
  <si>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</si>
  <si>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</si>
  <si>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</si>
  <si>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</si>
  <si>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</si>
  <si>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</si>
  <si>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</si>
  <si>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</si>
  <si>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</si>
  <si>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</si>
  <si>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</si>
  <si>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</si>
  <si>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</si>
  <si>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</si>
  <si>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</si>
  <si>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</si>
  <si>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</si>
  <si>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</si>
  <si>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</si>
  <si>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</si>
  <si>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</si>
  <si>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Dhr. Dr. H. Verduin</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</si>
  <si>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</si>
  <si>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</si>
  <si>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</si>
  <si>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</si>
  <si>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</si>
  <si>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</si>
  <si>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</si>
  <si>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</si>
  <si>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</si>
  <si>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</si>
  <si>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</si>
  <si>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</si>
  <si>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</si>
  <si>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</si>
  <si>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</si>
  <si>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</si>
  <si>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</si>
  <si>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</si>
  <si>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</si>
  <si>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</si>
  <si>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</si>
  <si>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</si>
  <si>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</si>
  <si>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</si>
  <si>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</si>
  <si>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</si>
  <si>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</si>
  <si>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</si>
  <si>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</si>
  <si>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</si>
  <si>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</si>
  <si>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</si>
  <si>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</si>
  <si>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</si>
  <si>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</si>
  <si>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</si>
  <si>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</si>
  <si>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</si>
  <si>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</si>
  <si>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</si>
  <si>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</si>
  <si>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</si>
  <si>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</si>
  <si>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</si>
  <si>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</si>
  <si>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Den Haag, maart 2020</t>
  </si>
  <si>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2020 en de jaarlevering voor het jaar 2019.</t>
  </si>
  <si>
    <t>Kredo - 2020 - periode 1 - Waterschappen - Waterschap Hollandse Delta</t>
  </si>
  <si>
    <r>
      <t>KRDjjp04nnnn.xls</t>
    </r>
    <r>
      <rPr>
        <sz val="10"/>
        <rFont val="Arial"/>
        <family val="2"/>
      </rPr>
      <t xml:space="preserve"> (bijv. KRD201040655.xls)</t>
    </r>
  </si>
  <si>
    <t xml:space="preserve">Dit Iv3-model 2020, voor de aanlevering van de kwartaalrekeningen van 2020 en de jaarrekening van 2019, is qua structuur ongewijzigd ten opzichte van het voorgaande model voor 2018. </t>
  </si>
  <si>
    <t>U wordt verzocht de gegevens te verstrekken in Excelformaat (xlsx-extensie). Het CBS verzoekt u dan ook voor de aanlevering van jaar- en kwartaalgegevens gebruik te maken van dit Excel-bestand. In dit bestand bevinden zich tabbladen die u (automatisch) kunt vullen.</t>
  </si>
  <si>
    <r>
      <t>jj</t>
    </r>
    <r>
      <rPr>
        <sz val="10"/>
        <rFont val="Arial"/>
        <family val="2"/>
      </rPr>
      <t xml:space="preserve">  = jaar, 20 voor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</si>
</sst>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dd/mm/yyyy"/>
    <numFmt numFmtId="167" formatCode="d\ mmmm\ yyyy"/>
    <numFmt numFmtId="168" formatCode="d\ mmmm"/>
    <numFmt numFmtId="169" formatCode="_([$€]* #,##0.00_);_([$€]* \(#,##0.00\);_([$€]* &quot;-&quot;??_);_(@_)"/>
  </numFmts>
  <fonts count="67">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599">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protection locked="0"/>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3" fillId="0" borderId="0" xfId="0" applyNumberFormat="1" applyFont="1" applyFill="1" applyAlignment="1" applyProtection="1">
      <alignment horizontal="left" vertical="top" wrapText="1"/>
    </xf>
    <xf numFmtId="0" fontId="2" fillId="0" borderId="4" xfId="0" applyFont="1" applyFill="1" applyBorder="1" applyAlignment="1" applyProtection="1">
      <alignment horizontal="left" vertical="top"/>
      <protection locked="0"/>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0" fontId="60" fillId="0" borderId="0" xfId="5" applyFont="1" applyAlignment="1">
      <alignment horizontal="justify" vertical="top"/>
    </xf>
  </cellXfs>
  <cellStyles count="6">
    <cellStyle name="Euro" xfId="1"/>
    <cellStyle name="Hyperlink" xfId="2" builtinId="8"/>
    <cellStyle name="Procent" xfId="3" builtinId="5"/>
    <cellStyle name="Procent 2" xfId="4"/>
    <cellStyle name="Standaard" xfId="0" builtinId="0"/>
    <cellStyle name="Standaard 2" xf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5" tint="0.59996337778862885"/>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bs.nl/bestandslevering"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9"/>
  <sheetViews>
    <sheetView showGridLines="0" tabSelected="1" workbookViewId="0">
      <selection activeCell="B2" sqref="B2"/>
    </sheetView>
  </sheetViews>
  <sheetFormatPr defaultRowHeight="12.75"/>
  <cols>
    <col min="1" max="1" width="10.7109375" style="2" customWidth="1"/>
    <col min="2" max="2" width="80.7109375" style="2" customWidth="1"/>
    <col min="3" max="16384" width="9.140625" style="2"/>
  </cols>
  <sheetData>
    <row r="1" spans="1:2" s="305" customFormat="1" ht="12.75" customHeight="1">
      <c r="A1" s="323"/>
    </row>
    <row r="2" spans="1:2" s="305" customFormat="1" ht="16.5">
      <c r="A2" s="306"/>
      <c r="B2" s="307" t="s">
        <v>286</v>
      </c>
    </row>
    <row r="3" spans="1:2" s="310" customFormat="1" ht="12.75" customHeight="1">
      <c r="A3" s="308"/>
      <c r="B3" s="309" t="s">
        <v>376</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316" t="s">
        <v>484</v>
      </c>
    </row>
    <row r="9" spans="1:2">
      <c r="B9" s="317"/>
    </row>
    <row r="10" spans="1:2" s="3" customFormat="1">
      <c r="B10" s="317" t="s">
        <v>289</v>
      </c>
    </row>
    <row r="11" spans="1:2" ht="50.25" customHeight="1">
      <c r="B11" s="317" t="s">
        <v>290</v>
      </c>
    </row>
    <row r="12" spans="1:2" ht="39" customHeight="1">
      <c r="B12" s="317" t="s">
        <v>315</v>
      </c>
    </row>
    <row r="13" spans="1:2" s="3" customFormat="1" ht="25.5" customHeight="1">
      <c r="B13" s="317" t="s">
        <v>295</v>
      </c>
    </row>
    <row r="14" spans="1:2" s="3" customFormat="1" ht="8.25" customHeight="1">
      <c r="B14" s="317"/>
    </row>
    <row r="15" spans="1:2" s="3" customFormat="1" ht="32.25" customHeight="1">
      <c r="B15" s="578" t="s">
        <v>488</v>
      </c>
    </row>
    <row r="16" spans="1:2" s="3" customFormat="1" ht="38.25">
      <c r="B16" s="577" t="s">
        <v>489</v>
      </c>
    </row>
    <row r="17" spans="2:2" s="3" customFormat="1" ht="7.5" customHeight="1">
      <c r="B17" s="317"/>
    </row>
    <row r="18" spans="2:2" ht="48" customHeight="1">
      <c r="B18" s="577" t="s">
        <v>480</v>
      </c>
    </row>
    <row r="19" spans="2:2" ht="75.75" customHeight="1">
      <c r="B19" s="317" t="s">
        <v>476</v>
      </c>
    </row>
    <row r="20" spans="2:2" s="305" customFormat="1" ht="21" customHeight="1">
      <c r="B20" s="319" t="s">
        <v>291</v>
      </c>
    </row>
    <row r="21" spans="2:2" s="305" customFormat="1">
      <c r="B21" s="319" t="s">
        <v>292</v>
      </c>
    </row>
    <row r="22" spans="2:2" s="305" customFormat="1">
      <c r="B22" s="321" t="s">
        <v>293</v>
      </c>
    </row>
    <row r="23" spans="2:2" s="322" customFormat="1">
      <c r="B23" s="321" t="s">
        <v>294</v>
      </c>
    </row>
    <row r="24" spans="2:2" s="322" customFormat="1">
      <c r="B24" s="320"/>
    </row>
    <row r="25" spans="2:2" s="3" customFormat="1">
      <c r="B25" s="317" t="s">
        <v>366</v>
      </c>
    </row>
    <row r="26" spans="2:2" s="3" customFormat="1" ht="8.25"/>
    <row r="28" spans="2:2">
      <c r="B28" s="317" t="s">
        <v>438</v>
      </c>
    </row>
    <row r="29" spans="2:2">
      <c r="B29" s="317" t="s">
        <v>440</v>
      </c>
    </row>
  </sheetData>
  <phoneticPr fontId="11" type="noConversion"/>
  <hyperlinks>
    <hyperlink ref="B23" r:id="rId1"/>
    <hyperlink ref="B22" r:id="rId2"/>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indexed="22"/>
    <pageSetUpPr fitToPage="1"/>
  </sheetPr>
  <dimension ref="A1:M338"/>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activeCell="B1" sqref="B1"/>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70"/>
      <c r="C2" s="230"/>
      <c r="D2" s="231"/>
      <c r="E2" s="231"/>
    </row>
    <row r="3" spans="1:13" ht="12.75" customHeight="1">
      <c r="A3" s="233"/>
      <c r="B3" s="233"/>
      <c r="C3" s="234"/>
      <c r="D3" s="574" t="s">
        <v>474</v>
      </c>
      <c r="E3" s="235"/>
      <c r="F3" s="575" t="s">
        <v>149</v>
      </c>
      <c r="G3" s="236"/>
    </row>
    <row r="4" spans="1:13" ht="12.75" customHeight="1">
      <c r="A4" s="237"/>
      <c r="B4" s="238" t="s">
        <v>75</v>
      </c>
      <c r="C4" s="237"/>
      <c r="D4" s="38" t="s">
        <v>321</v>
      </c>
      <c r="E4" s="239"/>
      <c r="F4" s="238"/>
      <c r="G4" s="239"/>
    </row>
    <row r="5" spans="1:13" ht="18" customHeight="1">
      <c r="A5" s="240"/>
      <c r="B5" s="294" t="s">
        <v>70</v>
      </c>
      <c r="C5" s="241"/>
      <c r="D5" s="242"/>
      <c r="E5" s="243"/>
      <c r="F5" s="242"/>
      <c r="G5" s="244">
        <f>IF(OR('4.Informatie'!D8=1,'4.Informatie'!D8=2,'4.Informatie'!D8=3,'4.Informatie'!D8=4),0,1)</f>
        <v>1</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419</v>
      </c>
      <c r="C9" s="241"/>
      <c r="D9" s="269"/>
      <c r="E9" s="243"/>
      <c r="F9" s="269"/>
      <c r="G9" s="246"/>
    </row>
    <row r="10" spans="1:13" ht="12.75" customHeight="1">
      <c r="A10" s="240"/>
      <c r="B10" s="245" t="s">
        <v>420</v>
      </c>
      <c r="C10" s="241"/>
      <c r="D10" s="269"/>
      <c r="E10" s="243"/>
      <c r="F10" s="269"/>
      <c r="G10" s="246"/>
    </row>
    <row r="11" spans="1:13" ht="12.75" customHeight="1">
      <c r="A11" s="240"/>
      <c r="B11" s="245" t="s">
        <v>221</v>
      </c>
      <c r="C11" s="241"/>
      <c r="D11" s="269"/>
      <c r="E11" s="243"/>
      <c r="F11" s="269"/>
      <c r="G11" s="246"/>
    </row>
    <row r="12" spans="1:13" ht="12.75" customHeight="1">
      <c r="A12" s="240"/>
      <c r="B12" s="245" t="s">
        <v>433</v>
      </c>
      <c r="C12" s="241"/>
      <c r="D12" s="269"/>
      <c r="E12" s="243"/>
      <c r="F12" s="269"/>
      <c r="G12" s="246"/>
    </row>
    <row r="13" spans="1:13" ht="12.75" customHeight="1">
      <c r="A13" s="240"/>
      <c r="B13" s="245" t="s">
        <v>434</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1"/>
      <c r="E43" s="243"/>
      <c r="F43" s="351"/>
      <c r="G43" s="248"/>
    </row>
    <row r="44" spans="1:13" ht="12.75" customHeight="1">
      <c r="A44" s="240"/>
      <c r="B44" s="250" t="s">
        <v>66</v>
      </c>
      <c r="C44" s="241"/>
      <c r="D44" s="269"/>
      <c r="E44" s="243"/>
      <c r="F44" s="269"/>
      <c r="G44" s="248"/>
    </row>
    <row r="45" spans="1:13" ht="18" customHeight="1">
      <c r="A45" s="240"/>
      <c r="B45" s="250" t="s">
        <v>67</v>
      </c>
      <c r="C45" s="241"/>
      <c r="D45" s="351"/>
      <c r="E45" s="243"/>
      <c r="F45" s="351"/>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388</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408</v>
      </c>
      <c r="C52" s="241"/>
      <c r="D52" s="269"/>
      <c r="E52" s="243"/>
      <c r="F52" s="269"/>
      <c r="G52" s="243"/>
    </row>
    <row r="53" spans="1:13" ht="12.75" customHeight="1">
      <c r="A53" s="233"/>
      <c r="B53" s="278" t="s">
        <v>389</v>
      </c>
      <c r="C53" s="241"/>
      <c r="D53" s="269"/>
      <c r="E53" s="243"/>
      <c r="F53" s="269"/>
      <c r="G53" s="243"/>
    </row>
    <row r="54" spans="1:13" ht="12.75" customHeight="1">
      <c r="A54" s="233"/>
      <c r="B54" s="278" t="s">
        <v>421</v>
      </c>
      <c r="C54" s="241"/>
      <c r="D54" s="269"/>
      <c r="E54" s="243"/>
      <c r="F54" s="269"/>
      <c r="G54" s="243"/>
    </row>
    <row r="55" spans="1:13" ht="12.75" customHeight="1">
      <c r="A55" s="233"/>
      <c r="B55" s="278" t="s">
        <v>422</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1"/>
      <c r="E57" s="243"/>
      <c r="F57" s="351"/>
      <c r="G57" s="243"/>
    </row>
    <row r="58" spans="1:13" ht="12.75" customHeight="1">
      <c r="A58" s="233"/>
      <c r="B58" s="278" t="s">
        <v>235</v>
      </c>
      <c r="C58" s="241"/>
      <c r="D58" s="351"/>
      <c r="E58" s="243"/>
      <c r="F58" s="351"/>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423</v>
      </c>
      <c r="C60" s="241"/>
      <c r="D60" s="269"/>
      <c r="E60" s="243"/>
      <c r="F60" s="269"/>
      <c r="G60" s="243"/>
      <c r="K60" s="258"/>
    </row>
    <row r="61" spans="1:13" ht="12.75" customHeight="1">
      <c r="A61" s="233"/>
      <c r="B61" s="278" t="s">
        <v>424</v>
      </c>
      <c r="C61" s="241"/>
      <c r="D61" s="269"/>
      <c r="E61" s="243"/>
      <c r="F61" s="269"/>
      <c r="G61" s="243"/>
      <c r="K61" s="258"/>
    </row>
    <row r="62" spans="1:13" ht="12.75" customHeight="1">
      <c r="A62" s="233"/>
      <c r="B62" s="278" t="s">
        <v>425</v>
      </c>
      <c r="C62" s="241"/>
      <c r="D62" s="269"/>
      <c r="E62" s="243"/>
      <c r="F62" s="269"/>
      <c r="G62" s="243"/>
      <c r="K62" s="258"/>
    </row>
    <row r="63" spans="1:13" ht="12.75" customHeight="1">
      <c r="A63" s="233"/>
      <c r="B63" s="278" t="s">
        <v>390</v>
      </c>
      <c r="C63" s="241"/>
      <c r="D63" s="269"/>
      <c r="E63" s="243"/>
      <c r="F63" s="269"/>
      <c r="G63" s="243"/>
      <c r="K63" s="258"/>
    </row>
    <row r="64" spans="1:13" ht="12.75" customHeight="1">
      <c r="A64" s="233"/>
      <c r="B64" s="278" t="s">
        <v>391</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436</v>
      </c>
      <c r="C69" s="241"/>
      <c r="D69" s="271"/>
      <c r="E69" s="243"/>
      <c r="F69" s="271"/>
      <c r="G69" s="243"/>
      <c r="K69" s="258"/>
    </row>
    <row r="70" spans="1:11" ht="12.75" customHeight="1">
      <c r="A70" s="233"/>
      <c r="B70" s="486" t="s">
        <v>402</v>
      </c>
      <c r="C70" s="241"/>
      <c r="D70" s="277"/>
      <c r="E70" s="243"/>
      <c r="F70" s="277"/>
      <c r="G70" s="243"/>
      <c r="K70" s="258"/>
    </row>
    <row r="71" spans="1:11" ht="12.75" customHeight="1">
      <c r="A71" s="233"/>
      <c r="B71" s="486" t="s">
        <v>403</v>
      </c>
      <c r="C71" s="241"/>
      <c r="D71" s="277"/>
      <c r="E71" s="243"/>
      <c r="F71" s="277"/>
      <c r="G71" s="243"/>
      <c r="K71" s="258"/>
    </row>
    <row r="72" spans="1:11" ht="12.75" customHeight="1">
      <c r="A72" s="233"/>
      <c r="B72" s="486" t="s">
        <v>404</v>
      </c>
      <c r="C72" s="241"/>
      <c r="D72" s="277"/>
      <c r="E72" s="243"/>
      <c r="F72" s="277"/>
      <c r="G72" s="243"/>
      <c r="K72" s="258"/>
    </row>
    <row r="73" spans="1:11" ht="12.75" customHeight="1">
      <c r="A73" s="233"/>
      <c r="B73" s="486" t="s">
        <v>405</v>
      </c>
      <c r="C73" s="241"/>
      <c r="D73" s="277"/>
      <c r="E73" s="243"/>
      <c r="F73" s="277"/>
      <c r="G73" s="243"/>
      <c r="K73" s="258"/>
    </row>
    <row r="74" spans="1:11" ht="24">
      <c r="A74" s="233"/>
      <c r="B74" s="278" t="s">
        <v>426</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392</v>
      </c>
      <c r="C77" s="241"/>
      <c r="D77" s="272"/>
      <c r="E77" s="243"/>
      <c r="F77" s="272"/>
      <c r="G77" s="243"/>
      <c r="K77" s="258"/>
    </row>
    <row r="78" spans="1:11">
      <c r="A78" s="233"/>
      <c r="B78" s="278" t="s">
        <v>427</v>
      </c>
      <c r="C78" s="241"/>
      <c r="D78" s="272"/>
      <c r="E78" s="243"/>
      <c r="F78" s="272"/>
      <c r="G78" s="243"/>
      <c r="K78" s="258"/>
    </row>
    <row r="79" spans="1:11" ht="11.25" customHeight="1">
      <c r="A79" s="233"/>
      <c r="B79" s="278" t="s">
        <v>394</v>
      </c>
      <c r="C79" s="241"/>
      <c r="D79" s="272"/>
      <c r="E79" s="243"/>
      <c r="F79" s="272"/>
      <c r="G79" s="243"/>
      <c r="K79" s="258"/>
    </row>
    <row r="80" spans="1:11" ht="11.25" customHeight="1">
      <c r="A80" s="233"/>
      <c r="B80" s="278" t="s">
        <v>395</v>
      </c>
      <c r="C80" s="241"/>
      <c r="D80" s="272"/>
      <c r="E80" s="243"/>
      <c r="F80" s="272"/>
      <c r="G80" s="243"/>
      <c r="K80" s="258"/>
    </row>
    <row r="81" spans="1:11" ht="12.75" customHeight="1">
      <c r="A81" s="233"/>
      <c r="B81" s="278" t="s">
        <v>396</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321</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407</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397</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6"/>
      <c r="B106" s="298" t="s">
        <v>410</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398</v>
      </c>
      <c r="C112" s="243"/>
      <c r="D112" s="269"/>
      <c r="E112" s="243"/>
      <c r="F112" s="269"/>
      <c r="G112" s="243"/>
      <c r="K112" s="266"/>
    </row>
    <row r="113" spans="1:11" ht="12.75" customHeight="1">
      <c r="A113" s="265"/>
      <c r="B113" s="298" t="s">
        <v>399</v>
      </c>
      <c r="C113" s="243"/>
      <c r="D113" s="269"/>
      <c r="E113" s="243"/>
      <c r="F113" s="269"/>
      <c r="G113" s="243"/>
      <c r="K113" s="266"/>
    </row>
    <row r="114" spans="1:11" ht="12.75" customHeight="1">
      <c r="A114" s="265"/>
      <c r="B114" s="298" t="s">
        <v>428</v>
      </c>
      <c r="C114" s="243"/>
      <c r="D114" s="269"/>
      <c r="E114" s="243"/>
      <c r="F114" s="269"/>
      <c r="G114" s="243"/>
      <c r="K114" s="266"/>
    </row>
    <row r="115" spans="1:11" ht="12.75" customHeight="1">
      <c r="A115" s="265"/>
      <c r="B115" s="298" t="s">
        <v>400</v>
      </c>
      <c r="C115" s="243"/>
      <c r="D115" s="269"/>
      <c r="E115" s="243"/>
      <c r="F115" s="269"/>
      <c r="G115" s="243"/>
      <c r="K115" s="266"/>
    </row>
    <row r="116" spans="1:11" ht="12.75" customHeight="1">
      <c r="A116" s="265"/>
      <c r="B116" s="298" t="s">
        <v>401</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437</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429</v>
      </c>
      <c r="C124" s="243"/>
      <c r="D124" s="242"/>
      <c r="E124" s="243"/>
      <c r="F124" s="242"/>
      <c r="G124" s="243"/>
      <c r="K124" s="267"/>
    </row>
    <row r="125" spans="1:11">
      <c r="A125" s="265"/>
      <c r="B125" s="298" t="s">
        <v>402</v>
      </c>
      <c r="C125" s="243"/>
      <c r="D125" s="269"/>
      <c r="E125" s="243"/>
      <c r="F125" s="269"/>
      <c r="G125" s="243"/>
      <c r="K125" s="267"/>
    </row>
    <row r="126" spans="1:11">
      <c r="A126" s="265"/>
      <c r="B126" s="298" t="s">
        <v>403</v>
      </c>
      <c r="C126" s="243"/>
      <c r="D126" s="269"/>
      <c r="E126" s="243"/>
      <c r="F126" s="269"/>
      <c r="G126" s="243"/>
      <c r="K126" s="267"/>
    </row>
    <row r="127" spans="1:11">
      <c r="A127" s="265"/>
      <c r="B127" s="298" t="s">
        <v>404</v>
      </c>
      <c r="C127" s="243"/>
      <c r="D127" s="269"/>
      <c r="E127" s="243"/>
      <c r="F127" s="269"/>
      <c r="G127" s="243"/>
      <c r="K127" s="267"/>
    </row>
    <row r="128" spans="1:11">
      <c r="A128" s="265"/>
      <c r="B128" s="298" t="s">
        <v>405</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F5">
    <cfRule type="expression" dxfId="4" priority="9" stopIfTrue="1">
      <formula>IF($G$5=0,"waar","onwaar")</formula>
    </cfRule>
  </conditionalFormatting>
  <conditionalFormatting sqref="F14 D14">
    <cfRule type="expression" dxfId="3" priority="1" stopIfTrue="1">
      <formula>IF($G$5=0,"Waar", "Onwaar")</formula>
    </cfRule>
  </conditionalFormatting>
  <conditionalFormatting sqref="D85:D88 F85:F88 D90:D96 F90:F96 F25:F30 F6:F13 F44 D25:D30 D6:D13 F17:F23 D17:D23 F32:F38 D44 F40:F42 D40:D42 D34:D38">
    <cfRule type="expression" dxfId="2" priority="2" stopIfTrue="1">
      <formula>IF($G$5=0,"Waar", "Onwaar")</formula>
    </cfRule>
  </conditionalFormatting>
  <conditionalFormatting sqref="D43 F43 D45 F45 D32:D33">
    <cfRule type="expression" dxfId="1" priority="3" stopIfTrue="1">
      <formula>IF($G$5=0,"Waar", "Onwaar")</formula>
    </cfRule>
  </conditionalFormatting>
  <conditionalFormatting sqref="D57:D58 F57:F58">
    <cfRule type="expression" dxfId="0" priority="4" stopIfTrue="1">
      <formula>IF($G$5=0, "Waar", "Onwaar")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K102"/>
  <sheetViews>
    <sheetView showGridLines="0" zoomScaleNormal="100" workbookViewId="0">
      <pane ySplit="2" topLeftCell="A3" activePane="bottomLeft" state="frozen"/>
      <selection pane="bottomLeft" activeCell="A3" sqref="A3"/>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AK125"/>
  <sheetViews>
    <sheetView zoomScaleNormal="100" workbookViewId="0">
      <pane ySplit="1" topLeftCell="A2" activePane="bottomLeft" state="frozen"/>
      <selection pane="bottomLeft" activeCell="A112" sqref="A112:IV112"/>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60" t="s">
        <v>362</v>
      </c>
      <c r="B1" s="361"/>
      <c r="C1" s="362"/>
      <c r="D1" s="347"/>
      <c r="F1" s="314"/>
      <c r="G1" s="2"/>
      <c r="H1" s="2"/>
      <c r="I1" s="2"/>
      <c r="J1" s="2"/>
      <c r="K1" s="2"/>
      <c r="L1" s="2"/>
      <c r="M1" s="2"/>
      <c r="N1" s="2"/>
      <c r="O1" s="2"/>
      <c r="P1" s="2"/>
      <c r="Q1" s="2"/>
      <c r="R1" s="2"/>
      <c r="S1" s="2"/>
    </row>
    <row r="2" spans="1:27" ht="7.5" customHeight="1">
      <c r="A2" s="360"/>
      <c r="B2" s="361"/>
      <c r="C2" s="362"/>
      <c r="D2" s="347"/>
      <c r="F2" s="314"/>
      <c r="G2" s="2"/>
      <c r="H2" s="2"/>
      <c r="I2" s="2"/>
      <c r="J2" s="2"/>
      <c r="K2" s="2"/>
      <c r="L2" s="2"/>
      <c r="M2" s="2"/>
      <c r="N2" s="2"/>
      <c r="O2" s="2"/>
      <c r="P2" s="2"/>
      <c r="Q2" s="2"/>
      <c r="R2" s="2"/>
      <c r="S2" s="2"/>
    </row>
    <row r="3" spans="1:27" ht="54" customHeight="1">
      <c r="A3" s="588" t="s">
        <v>363</v>
      </c>
      <c r="B3" s="588"/>
      <c r="C3" s="588"/>
      <c r="D3" s="588"/>
      <c r="F3" s="314"/>
      <c r="G3" s="363"/>
      <c r="H3" s="171"/>
      <c r="I3" s="171"/>
      <c r="J3" s="171"/>
      <c r="K3" s="171"/>
      <c r="L3" s="2"/>
      <c r="M3" s="2"/>
      <c r="N3" s="2"/>
      <c r="O3" s="2"/>
      <c r="P3" s="2"/>
      <c r="Q3" s="2"/>
      <c r="R3" s="2"/>
      <c r="S3" s="2"/>
    </row>
    <row r="4" spans="1:27" ht="6" customHeight="1">
      <c r="A4" s="364"/>
      <c r="B4" s="364"/>
      <c r="C4" s="364"/>
      <c r="D4" s="364"/>
      <c r="F4" s="314"/>
      <c r="G4" s="365"/>
      <c r="H4" s="365"/>
      <c r="I4" s="365"/>
      <c r="J4" s="171"/>
      <c r="K4" s="171"/>
      <c r="L4" s="2"/>
      <c r="M4" s="2"/>
      <c r="N4" s="2"/>
      <c r="O4" s="2"/>
      <c r="P4" s="2"/>
      <c r="Q4" s="2"/>
      <c r="R4" s="2"/>
      <c r="S4" s="2"/>
    </row>
    <row r="5" spans="1:27" ht="37.5" customHeight="1">
      <c r="A5" s="588" t="s">
        <v>367</v>
      </c>
      <c r="B5" s="588"/>
      <c r="C5" s="588"/>
      <c r="D5" s="588"/>
      <c r="F5" s="314"/>
      <c r="G5" s="366"/>
      <c r="H5" s="366"/>
      <c r="I5" s="366"/>
      <c r="J5" s="171"/>
      <c r="K5" s="171"/>
      <c r="L5" s="2"/>
      <c r="M5" s="2"/>
      <c r="N5" s="2"/>
      <c r="O5" s="2"/>
      <c r="P5" s="2"/>
      <c r="Q5" s="2"/>
      <c r="R5" s="2"/>
      <c r="S5" s="2"/>
    </row>
    <row r="6" spans="1:27" ht="6" customHeight="1">
      <c r="A6" s="364"/>
      <c r="B6" s="364"/>
      <c r="C6" s="364"/>
      <c r="D6" s="364"/>
      <c r="F6" s="314"/>
      <c r="G6" s="367"/>
      <c r="H6" s="2"/>
      <c r="I6" s="2"/>
      <c r="J6" s="2"/>
      <c r="K6" s="2"/>
      <c r="L6" s="2"/>
      <c r="M6" s="2"/>
      <c r="N6" s="2"/>
      <c r="O6" s="2"/>
      <c r="P6" s="2"/>
      <c r="Q6" s="2"/>
      <c r="R6" s="2"/>
      <c r="S6" s="2"/>
    </row>
    <row r="7" spans="1:27" ht="21" customHeight="1">
      <c r="A7" s="588" t="s">
        <v>322</v>
      </c>
      <c r="B7" s="588"/>
      <c r="C7" s="588"/>
      <c r="D7" s="588"/>
      <c r="F7" s="314"/>
      <c r="G7" s="2"/>
      <c r="H7" s="2"/>
      <c r="I7" s="2"/>
      <c r="J7" s="2"/>
      <c r="K7" s="2"/>
      <c r="L7" s="2"/>
      <c r="M7" s="2"/>
      <c r="N7" s="2"/>
      <c r="O7" s="2"/>
      <c r="P7" s="2"/>
      <c r="Q7" s="2"/>
      <c r="R7" s="2"/>
      <c r="S7" s="2"/>
    </row>
    <row r="8" spans="1:27" ht="6" customHeight="1">
      <c r="A8" s="364"/>
      <c r="B8" s="364"/>
      <c r="C8" s="364"/>
      <c r="D8" s="364"/>
      <c r="F8" s="314"/>
      <c r="G8" s="367"/>
      <c r="H8" s="2"/>
      <c r="I8" s="2"/>
      <c r="J8" s="2"/>
      <c r="K8" s="2"/>
      <c r="L8" s="2"/>
      <c r="M8" s="2"/>
      <c r="N8" s="2"/>
      <c r="O8" s="2"/>
      <c r="P8" s="2"/>
      <c r="Q8" s="2"/>
      <c r="R8" s="2"/>
      <c r="S8" s="2"/>
    </row>
    <row r="9" spans="1:27" ht="6" customHeight="1">
      <c r="E9" s="347"/>
      <c r="F9" s="368"/>
      <c r="G9" s="2"/>
      <c r="H9" s="2"/>
      <c r="I9" s="2"/>
      <c r="J9" s="2"/>
      <c r="K9" s="2"/>
      <c r="L9" s="2"/>
      <c r="M9" s="2"/>
      <c r="N9" s="2"/>
      <c r="O9" s="2"/>
      <c r="P9" s="2"/>
      <c r="Q9" s="2"/>
      <c r="R9" s="2"/>
      <c r="S9" s="369"/>
      <c r="T9" s="370"/>
    </row>
    <row r="10" spans="1:27" ht="12.75" customHeight="1" thickBot="1">
      <c r="A10" s="364"/>
      <c r="B10" s="371"/>
      <c r="C10" s="371"/>
      <c r="D10" s="371"/>
      <c r="F10" s="314"/>
      <c r="G10" s="2"/>
      <c r="H10" s="2"/>
      <c r="I10" s="2"/>
      <c r="J10" s="2"/>
      <c r="K10" s="2"/>
      <c r="L10" s="2"/>
      <c r="M10" s="2"/>
      <c r="N10" s="2"/>
      <c r="O10" s="2"/>
      <c r="P10" s="2"/>
      <c r="Q10" s="2"/>
      <c r="R10" s="2"/>
      <c r="S10" s="369"/>
      <c r="T10" s="372"/>
    </row>
    <row r="11" spans="1:27" ht="24" customHeight="1" thickTop="1">
      <c r="A11" s="373" t="s">
        <v>323</v>
      </c>
      <c r="B11" s="374" t="s">
        <v>324</v>
      </c>
      <c r="C11" s="375" t="s">
        <v>325</v>
      </c>
      <c r="D11" s="376"/>
      <c r="F11" s="2"/>
      <c r="G11" s="377"/>
      <c r="H11" s="2"/>
      <c r="I11" s="2"/>
      <c r="J11" s="2"/>
      <c r="K11" s="2"/>
      <c r="L11" s="2"/>
      <c r="M11" s="2"/>
      <c r="N11" s="2"/>
      <c r="O11" s="2"/>
      <c r="P11" s="2"/>
      <c r="Q11" s="2"/>
      <c r="R11" s="2"/>
      <c r="S11" s="369"/>
      <c r="T11" s="372"/>
    </row>
    <row r="12" spans="1:27" ht="12.75" customHeight="1">
      <c r="A12" s="378" t="s">
        <v>326</v>
      </c>
      <c r="B12" s="379" t="str">
        <f>IF(ISERROR(+$B$30),"",+$B$30)</f>
        <v/>
      </c>
      <c r="C12" s="380" t="str">
        <f>IF(ISERROR(+$B$31),"",+$B$31)</f>
        <v/>
      </c>
      <c r="F12" s="2"/>
      <c r="H12" s="2"/>
      <c r="I12" s="2"/>
      <c r="J12" s="2"/>
      <c r="K12" s="2"/>
      <c r="L12" s="2"/>
      <c r="M12" s="2"/>
      <c r="N12" s="2"/>
      <c r="O12" s="2"/>
      <c r="P12" s="2"/>
      <c r="Q12" s="2"/>
      <c r="R12" s="2"/>
      <c r="S12" s="369"/>
      <c r="T12" s="372"/>
    </row>
    <row r="13" spans="1:27" ht="12.75" customHeight="1">
      <c r="A13" s="378" t="s">
        <v>360</v>
      </c>
      <c r="B13" s="381" t="str">
        <f>IF(ISERROR($B$109),"",$B$109)</f>
        <v/>
      </c>
      <c r="C13" s="380" t="str">
        <f>IF(ISERROR($B$110),"",$B$110)</f>
        <v/>
      </c>
      <c r="F13" s="2"/>
      <c r="H13" s="2"/>
      <c r="I13" s="2"/>
      <c r="J13" s="2"/>
      <c r="K13" s="2"/>
      <c r="L13" s="2"/>
      <c r="M13" s="2"/>
      <c r="N13" s="2"/>
      <c r="O13" s="2"/>
      <c r="P13" s="2"/>
      <c r="Q13" s="2"/>
      <c r="R13" s="2"/>
      <c r="S13" s="369"/>
      <c r="V13" s="369"/>
      <c r="W13" s="370"/>
      <c r="Z13" s="382"/>
      <c r="AA13" s="383"/>
    </row>
    <row r="14" spans="1:27" ht="12.75" customHeight="1">
      <c r="A14" s="378" t="s">
        <v>361</v>
      </c>
      <c r="B14" s="381" t="str">
        <f>IF(ISERROR(+$B$124),"",+$B$124)</f>
        <v/>
      </c>
      <c r="C14" s="380" t="str">
        <f>IF(ISERROR($B$125),"",$B$125)</f>
        <v/>
      </c>
      <c r="F14" s="2"/>
      <c r="H14" s="2"/>
      <c r="I14" s="2"/>
      <c r="J14" s="369"/>
      <c r="K14" s="2"/>
      <c r="L14" s="2"/>
      <c r="M14" s="2"/>
      <c r="N14" s="2"/>
      <c r="O14" s="2"/>
      <c r="P14" s="2"/>
      <c r="Q14" s="2"/>
      <c r="R14" s="2"/>
      <c r="S14" s="2"/>
    </row>
    <row r="15" spans="1:27" ht="12.75" customHeight="1" thickBot="1">
      <c r="A15" s="378"/>
      <c r="B15" s="379"/>
      <c r="C15" s="380"/>
      <c r="F15" s="2"/>
      <c r="H15" s="2"/>
      <c r="I15" s="2"/>
      <c r="J15" s="369"/>
      <c r="K15" s="383"/>
      <c r="L15" s="383"/>
      <c r="M15" s="383"/>
      <c r="N15" s="383"/>
      <c r="O15" s="383"/>
      <c r="P15" s="383"/>
      <c r="Q15" s="383"/>
      <c r="R15" s="383"/>
      <c r="S15" s="383"/>
      <c r="T15" s="383"/>
      <c r="U15" s="383"/>
      <c r="V15" s="383"/>
      <c r="W15" s="383"/>
      <c r="X15" s="383"/>
    </row>
    <row r="16" spans="1:27" ht="12.75" customHeight="1" thickTop="1" thickBot="1">
      <c r="A16" s="384" t="s">
        <v>327</v>
      </c>
      <c r="B16" s="384"/>
      <c r="C16" s="385" t="str">
        <f>IF(AND(B12&lt;=0.01,B13&lt;=0.01,B14&lt;=0.01),"voldoende","onvoldoende")</f>
        <v>onvoldoende</v>
      </c>
      <c r="F16" s="2"/>
      <c r="H16" s="2"/>
      <c r="I16" s="2"/>
      <c r="J16" s="2"/>
    </row>
    <row r="17" spans="1:37" ht="12.75" customHeight="1" thickTop="1">
      <c r="A17" s="364"/>
      <c r="B17" s="364"/>
      <c r="C17" s="364"/>
      <c r="D17" s="386"/>
      <c r="F17" s="2"/>
      <c r="G17" s="2"/>
      <c r="H17" s="2"/>
      <c r="I17" s="2"/>
      <c r="J17" s="2"/>
      <c r="Y17" s="383"/>
    </row>
    <row r="18" spans="1:37" ht="15.75">
      <c r="A18" s="388" t="s">
        <v>329</v>
      </c>
      <c r="B18" s="364"/>
      <c r="C18" s="364"/>
      <c r="D18" s="386"/>
      <c r="F18" s="2"/>
      <c r="G18" s="2"/>
      <c r="H18" s="2"/>
      <c r="I18" s="2"/>
      <c r="J18" s="2"/>
      <c r="K18" s="2"/>
      <c r="L18" s="2"/>
      <c r="M18" s="2"/>
      <c r="N18" s="2"/>
      <c r="O18" s="2"/>
      <c r="P18" s="2"/>
      <c r="Q18" s="2"/>
      <c r="R18" s="2"/>
      <c r="S18" s="2"/>
    </row>
    <row r="19" spans="1:37">
      <c r="A19" s="364"/>
      <c r="B19" s="364"/>
      <c r="C19" s="364"/>
      <c r="D19" s="364"/>
      <c r="F19" s="314"/>
      <c r="G19" s="2"/>
      <c r="H19" s="2"/>
      <c r="I19" s="2"/>
      <c r="J19" s="2"/>
      <c r="K19" s="2"/>
      <c r="L19" s="2"/>
      <c r="M19" s="2"/>
      <c r="N19" s="2"/>
      <c r="O19" s="2"/>
      <c r="P19" s="2"/>
      <c r="Q19" s="2"/>
      <c r="R19" s="2"/>
      <c r="S19" s="2"/>
    </row>
    <row r="20" spans="1:37">
      <c r="A20" s="389" t="s">
        <v>365</v>
      </c>
      <c r="B20" s="364"/>
      <c r="C20" s="364"/>
      <c r="D20" s="386"/>
      <c r="F20" s="314"/>
      <c r="G20" s="2"/>
      <c r="H20" s="2"/>
      <c r="I20" s="2"/>
      <c r="J20" s="2"/>
      <c r="K20" s="2"/>
      <c r="L20" s="2"/>
      <c r="M20" s="2"/>
      <c r="N20" s="2"/>
      <c r="O20" s="2"/>
      <c r="P20" s="2"/>
      <c r="Q20" s="2"/>
      <c r="R20" s="2"/>
      <c r="S20" s="2"/>
    </row>
    <row r="21" spans="1:37">
      <c r="A21" s="390" t="s">
        <v>353</v>
      </c>
      <c r="B21" s="364"/>
      <c r="C21" s="364"/>
      <c r="D21" s="386"/>
      <c r="F21" s="314"/>
      <c r="G21" s="2"/>
      <c r="H21" s="2"/>
      <c r="I21" s="2"/>
      <c r="J21" s="2"/>
    </row>
    <row r="22" spans="1:37">
      <c r="A22" s="391">
        <f>SUM('5.Kosten- en opbrengstensoort'!$D$8:$D$37)</f>
        <v>0</v>
      </c>
      <c r="B22" s="364"/>
      <c r="C22" s="364"/>
      <c r="D22" s="392"/>
      <c r="F22" s="314"/>
      <c r="G22" s="2"/>
      <c r="H22" s="2"/>
      <c r="I22" s="2"/>
      <c r="J22" s="2"/>
    </row>
    <row r="23" spans="1:37" ht="12.75" customHeight="1">
      <c r="A23" s="364"/>
      <c r="B23" s="364"/>
      <c r="C23" s="364"/>
      <c r="D23" s="364"/>
      <c r="E23" s="347"/>
      <c r="F23" s="387"/>
      <c r="G23" s="2"/>
      <c r="H23" s="2"/>
      <c r="I23" s="2"/>
      <c r="J23" s="2"/>
      <c r="Y23" s="383"/>
    </row>
    <row r="24" spans="1:37" ht="12.75" customHeight="1">
      <c r="A24" s="388" t="s">
        <v>330</v>
      </c>
      <c r="B24" s="364"/>
      <c r="C24" s="364"/>
      <c r="D24" s="393"/>
      <c r="E24" s="342"/>
      <c r="F24" s="387"/>
      <c r="G24" s="2"/>
      <c r="H24" s="2"/>
      <c r="I24" s="2"/>
      <c r="J24" s="2"/>
      <c r="Y24" s="383"/>
    </row>
    <row r="25" spans="1:37" ht="12.75" customHeight="1">
      <c r="A25" s="587"/>
      <c r="B25" s="587"/>
      <c r="C25" s="587"/>
      <c r="D25" s="587"/>
      <c r="E25" s="347"/>
      <c r="F25" s="387"/>
      <c r="G25" s="2"/>
      <c r="H25" s="2"/>
      <c r="I25" s="2"/>
      <c r="J25" s="2"/>
      <c r="Y25" s="383"/>
    </row>
    <row r="26" spans="1:37" ht="18.75" customHeight="1">
      <c r="A26" s="394" t="s">
        <v>331</v>
      </c>
      <c r="E26" s="347"/>
      <c r="F26" s="387"/>
      <c r="I26" s="2"/>
      <c r="J26" s="2"/>
      <c r="Y26" s="383"/>
    </row>
    <row r="27" spans="1:37" ht="25.5" customHeight="1">
      <c r="A27" s="397" t="s">
        <v>346</v>
      </c>
      <c r="B27" s="396">
        <f>'11.Kernindicatoren'!C52</f>
        <v>0</v>
      </c>
      <c r="C27" s="383"/>
      <c r="D27" s="382"/>
      <c r="E27" s="347"/>
      <c r="F27" s="387"/>
      <c r="I27" s="2"/>
      <c r="J27" s="2"/>
      <c r="Y27" s="383"/>
      <c r="AE27" s="314"/>
      <c r="AK27" s="314"/>
    </row>
    <row r="28" spans="1:37" ht="12.75" customHeight="1">
      <c r="A28" s="397" t="s">
        <v>347</v>
      </c>
      <c r="B28" s="398">
        <f>'11.Kernindicatoren'!C67</f>
        <v>0</v>
      </c>
      <c r="C28" s="383"/>
      <c r="D28" s="137"/>
      <c r="E28" s="347"/>
      <c r="F28" s="387"/>
      <c r="I28" s="2"/>
      <c r="J28" s="2"/>
      <c r="Y28" s="383"/>
      <c r="AE28" s="314"/>
      <c r="AK28" s="314"/>
    </row>
    <row r="29" spans="1:37" ht="12.75" customHeight="1">
      <c r="A29" s="399" t="s">
        <v>332</v>
      </c>
      <c r="B29" s="400">
        <f>+ABS(B27-B28)</f>
        <v>0</v>
      </c>
      <c r="C29" s="383"/>
      <c r="D29" s="137"/>
      <c r="E29" s="347"/>
      <c r="F29" s="387"/>
      <c r="I29" s="318"/>
      <c r="J29" s="2"/>
      <c r="Y29" s="383"/>
      <c r="AE29" s="401"/>
      <c r="AK29" s="314"/>
    </row>
    <row r="30" spans="1:37" ht="12.75" customHeight="1">
      <c r="A30" s="395" t="s">
        <v>333</v>
      </c>
      <c r="B30" s="402" t="e">
        <f>+B29/A22</f>
        <v>#DIV/0!</v>
      </c>
      <c r="C30" s="383"/>
      <c r="E30" s="347"/>
      <c r="F30" s="387"/>
      <c r="I30" s="2"/>
      <c r="J30" s="2"/>
      <c r="Y30" s="383"/>
      <c r="AE30" s="314"/>
      <c r="AK30" s="314"/>
    </row>
    <row r="31" spans="1:37" ht="12.75" customHeight="1">
      <c r="A31" s="403" t="s">
        <v>328</v>
      </c>
      <c r="B31" s="404" t="e">
        <f>IF(B30&lt;=0.01,"voldoende","onvoldoende")</f>
        <v>#DIV/0!</v>
      </c>
      <c r="E31" s="347"/>
      <c r="F31" s="387"/>
      <c r="I31" s="2"/>
      <c r="J31" s="2"/>
      <c r="Y31" s="383"/>
      <c r="AE31" s="314"/>
      <c r="AK31" s="314"/>
    </row>
    <row r="32" spans="1:37" ht="18.75" customHeight="1">
      <c r="E32" s="347"/>
      <c r="F32" s="387"/>
      <c r="G32" s="363"/>
      <c r="H32" s="171"/>
      <c r="I32" s="171"/>
      <c r="J32" s="2"/>
      <c r="AE32" s="314"/>
      <c r="AK32" s="314"/>
    </row>
    <row r="33" spans="1:19" s="409" customFormat="1">
      <c r="A33" s="2"/>
      <c r="B33" s="2"/>
      <c r="C33" s="2"/>
      <c r="D33" s="2"/>
      <c r="E33" s="386"/>
      <c r="F33" s="410"/>
      <c r="G33" s="410"/>
      <c r="H33" s="410"/>
      <c r="I33" s="410"/>
      <c r="J33" s="410"/>
      <c r="K33" s="410"/>
      <c r="L33" s="410"/>
      <c r="M33" s="410"/>
      <c r="N33" s="410"/>
      <c r="O33" s="410"/>
      <c r="P33" s="410"/>
      <c r="Q33" s="410"/>
      <c r="R33" s="410"/>
    </row>
    <row r="34" spans="1:19" s="409" customFormat="1">
      <c r="A34" s="416" t="s">
        <v>357</v>
      </c>
      <c r="C34" s="369"/>
      <c r="D34" s="370"/>
      <c r="E34" s="2"/>
      <c r="F34" s="2"/>
      <c r="G34" s="382"/>
      <c r="H34" s="383"/>
      <c r="I34" s="2"/>
      <c r="J34" s="417"/>
      <c r="K34" s="410"/>
      <c r="L34" s="410"/>
      <c r="M34" s="410"/>
      <c r="N34" s="410"/>
      <c r="O34" s="410"/>
      <c r="P34" s="410"/>
      <c r="Q34" s="410"/>
      <c r="R34" s="410"/>
    </row>
    <row r="35" spans="1:19" ht="12.75" customHeight="1">
      <c r="A35" s="405" t="s">
        <v>334</v>
      </c>
      <c r="B35" s="406" t="s">
        <v>336</v>
      </c>
      <c r="C35" s="406" t="s">
        <v>337</v>
      </c>
      <c r="D35" s="406" t="s">
        <v>338</v>
      </c>
      <c r="E35" s="406" t="s">
        <v>339</v>
      </c>
      <c r="F35" s="406" t="s">
        <v>340</v>
      </c>
      <c r="G35" s="406" t="s">
        <v>341</v>
      </c>
      <c r="H35" s="406" t="s">
        <v>342</v>
      </c>
      <c r="I35" s="407" t="s">
        <v>343</v>
      </c>
      <c r="J35" s="418"/>
      <c r="K35" s="418"/>
      <c r="L35" s="418"/>
      <c r="M35" s="418"/>
      <c r="N35" s="418"/>
      <c r="O35" s="418"/>
      <c r="P35" s="418"/>
      <c r="Q35" s="419"/>
      <c r="R35" s="2"/>
      <c r="S35" s="2"/>
    </row>
    <row r="36" spans="1:19" ht="12.75" customHeight="1">
      <c r="A36" s="462" t="s">
        <v>75</v>
      </c>
      <c r="B36" s="420"/>
      <c r="C36" s="420"/>
      <c r="D36" s="421"/>
      <c r="E36" s="420"/>
      <c r="F36" s="420"/>
      <c r="G36" s="421"/>
      <c r="H36" s="422"/>
      <c r="I36" s="421"/>
      <c r="J36" s="418"/>
      <c r="K36" s="418"/>
      <c r="L36" s="418"/>
      <c r="M36" s="418"/>
      <c r="N36" s="418"/>
      <c r="O36" s="418"/>
      <c r="P36" s="418"/>
      <c r="Q36" s="419"/>
      <c r="R36" s="2"/>
      <c r="S36" s="2"/>
    </row>
    <row r="37" spans="1:19" ht="12.75" customHeight="1">
      <c r="A37" s="477" t="s">
        <v>76</v>
      </c>
      <c r="B37" s="420"/>
      <c r="C37" s="420"/>
      <c r="D37" s="421"/>
      <c r="E37" s="420"/>
      <c r="F37" s="420"/>
      <c r="G37" s="421"/>
      <c r="H37" s="422"/>
      <c r="I37" s="421"/>
      <c r="J37" s="418"/>
      <c r="K37" s="418"/>
      <c r="L37" s="418"/>
      <c r="M37" s="418"/>
      <c r="N37" s="418"/>
      <c r="O37" s="418"/>
      <c r="P37" s="418"/>
      <c r="Q37" s="419"/>
      <c r="R37" s="2"/>
      <c r="S37" s="2"/>
    </row>
    <row r="38" spans="1:19" ht="12.75" customHeight="1">
      <c r="A38" s="478" t="s">
        <v>224</v>
      </c>
      <c r="B38" s="420">
        <f>'10.Balansstanden'!D47</f>
        <v>0</v>
      </c>
      <c r="C38" s="420">
        <f>'10.Balansstanden'!F47</f>
        <v>0</v>
      </c>
      <c r="D38" s="421">
        <f t="shared" ref="D38:D46" si="0">+C38-B38</f>
        <v>0</v>
      </c>
      <c r="E38" s="420">
        <f>'7.Mut Fin activa en passiva'!D8+'7.Mut Fin activa en passiva'!F8</f>
        <v>0</v>
      </c>
      <c r="F38" s="420">
        <f>'7.Mut Fin activa en passiva'!H8+'7.Mut Fin activa en passiva'!J8</f>
        <v>0</v>
      </c>
      <c r="G38" s="421">
        <f t="shared" ref="G38:G46" si="1">+E38-F38</f>
        <v>0</v>
      </c>
      <c r="H38" s="422">
        <f t="shared" ref="H38:H46" si="2">ABS(+D38-G38)</f>
        <v>0</v>
      </c>
      <c r="I38" s="421">
        <f t="shared" ref="I38:I46" si="3">ABS(B38)+ABS(C38)</f>
        <v>0</v>
      </c>
      <c r="J38" s="418"/>
      <c r="K38" s="418"/>
      <c r="L38" s="418"/>
      <c r="M38" s="418"/>
      <c r="N38" s="418"/>
      <c r="O38" s="418"/>
      <c r="P38" s="418"/>
      <c r="Q38" s="419"/>
      <c r="R38" s="2"/>
      <c r="S38" s="2"/>
    </row>
    <row r="39" spans="1:19" ht="12.75" customHeight="1">
      <c r="A39" s="478" t="s">
        <v>388</v>
      </c>
      <c r="B39" s="420">
        <f>'10.Balansstanden'!D48</f>
        <v>0</v>
      </c>
      <c r="C39" s="420">
        <f>'10.Balansstanden'!F48</f>
        <v>0</v>
      </c>
      <c r="D39" s="421">
        <f t="shared" si="0"/>
        <v>0</v>
      </c>
      <c r="E39" s="420">
        <f>'7.Mut Fin activa en passiva'!D9+'7.Mut Fin activa en passiva'!F9</f>
        <v>0</v>
      </c>
      <c r="F39" s="420">
        <f>'7.Mut Fin activa en passiva'!H9+'7.Mut Fin activa en passiva'!J9</f>
        <v>0</v>
      </c>
      <c r="G39" s="421">
        <f t="shared" si="1"/>
        <v>0</v>
      </c>
      <c r="H39" s="422">
        <f t="shared" si="2"/>
        <v>0</v>
      </c>
      <c r="I39" s="421">
        <f t="shared" si="3"/>
        <v>0</v>
      </c>
      <c r="J39" s="418"/>
      <c r="K39" s="418"/>
      <c r="L39" s="418"/>
      <c r="M39" s="418"/>
      <c r="N39" s="418"/>
      <c r="O39" s="418"/>
      <c r="P39" s="418"/>
      <c r="Q39" s="419"/>
      <c r="R39" s="2"/>
      <c r="S39" s="2"/>
    </row>
    <row r="40" spans="1:19" ht="12.75" customHeight="1">
      <c r="A40" s="478" t="s">
        <v>225</v>
      </c>
      <c r="B40" s="420">
        <f>'10.Balansstanden'!D49</f>
        <v>0</v>
      </c>
      <c r="C40" s="420">
        <f>'10.Balansstanden'!F49</f>
        <v>0</v>
      </c>
      <c r="D40" s="421">
        <f t="shared" si="0"/>
        <v>0</v>
      </c>
      <c r="E40" s="420">
        <f>'7.Mut Fin activa en passiva'!D10+'7.Mut Fin activa en passiva'!F10</f>
        <v>0</v>
      </c>
      <c r="F40" s="420">
        <f>'7.Mut Fin activa en passiva'!H10+'7.Mut Fin activa en passiva'!J10</f>
        <v>0</v>
      </c>
      <c r="G40" s="421">
        <f t="shared" si="1"/>
        <v>0</v>
      </c>
      <c r="H40" s="422">
        <f t="shared" si="2"/>
        <v>0</v>
      </c>
      <c r="I40" s="421">
        <f t="shared" si="3"/>
        <v>0</v>
      </c>
      <c r="J40" s="418"/>
      <c r="K40" s="418"/>
      <c r="L40" s="418"/>
      <c r="M40" s="418"/>
      <c r="N40" s="418"/>
      <c r="O40" s="418"/>
      <c r="P40" s="418"/>
      <c r="Q40" s="419"/>
      <c r="R40" s="2"/>
      <c r="S40" s="2"/>
    </row>
    <row r="41" spans="1:19" ht="12.75" customHeight="1">
      <c r="A41" s="478" t="s">
        <v>226</v>
      </c>
      <c r="B41" s="420">
        <f>'10.Balansstanden'!D50</f>
        <v>0</v>
      </c>
      <c r="C41" s="420">
        <f>'10.Balansstanden'!F50</f>
        <v>0</v>
      </c>
      <c r="D41" s="421">
        <f t="shared" si="0"/>
        <v>0</v>
      </c>
      <c r="E41" s="420">
        <f>'7.Mut Fin activa en passiva'!D12+'7.Mut Fin activa en passiva'!F12</f>
        <v>0</v>
      </c>
      <c r="F41" s="420">
        <f>'7.Mut Fin activa en passiva'!H12+'7.Mut Fin activa en passiva'!J12</f>
        <v>0</v>
      </c>
      <c r="G41" s="421">
        <f t="shared" si="1"/>
        <v>0</v>
      </c>
      <c r="H41" s="422">
        <f t="shared" si="2"/>
        <v>0</v>
      </c>
      <c r="I41" s="421">
        <f t="shared" si="3"/>
        <v>0</v>
      </c>
      <c r="J41" s="418"/>
      <c r="K41" s="418"/>
      <c r="L41" s="418"/>
      <c r="M41" s="418"/>
      <c r="N41" s="418"/>
      <c r="O41" s="418"/>
      <c r="P41" s="418"/>
      <c r="Q41" s="419"/>
      <c r="R41" s="2"/>
      <c r="S41" s="2"/>
    </row>
    <row r="42" spans="1:19" ht="12.75" customHeight="1">
      <c r="A42" s="478" t="s">
        <v>277</v>
      </c>
      <c r="B42" s="420">
        <f>'10.Balansstanden'!D51</f>
        <v>0</v>
      </c>
      <c r="C42" s="420">
        <f>'10.Balansstanden'!F51</f>
        <v>0</v>
      </c>
      <c r="D42" s="421">
        <f t="shared" si="0"/>
        <v>0</v>
      </c>
      <c r="E42" s="420">
        <f>'7.Mut Fin activa en passiva'!D13+'7.Mut Fin activa en passiva'!F13</f>
        <v>0</v>
      </c>
      <c r="F42" s="420">
        <f>'7.Mut Fin activa en passiva'!H13+'7.Mut Fin activa en passiva'!J13</f>
        <v>0</v>
      </c>
      <c r="G42" s="421">
        <f t="shared" si="1"/>
        <v>0</v>
      </c>
      <c r="H42" s="422">
        <f t="shared" si="2"/>
        <v>0</v>
      </c>
      <c r="I42" s="421">
        <f t="shared" si="3"/>
        <v>0</v>
      </c>
      <c r="J42" s="418"/>
      <c r="K42" s="418"/>
      <c r="L42" s="418"/>
      <c r="M42" s="418"/>
      <c r="N42" s="418"/>
      <c r="O42" s="418"/>
      <c r="P42" s="418"/>
      <c r="Q42" s="419"/>
      <c r="R42" s="2"/>
      <c r="S42" s="2"/>
    </row>
    <row r="43" spans="1:19" ht="12.75" customHeight="1">
      <c r="A43" s="478" t="s">
        <v>408</v>
      </c>
      <c r="B43" s="420">
        <f>'10.Balansstanden'!D52</f>
        <v>0</v>
      </c>
      <c r="C43" s="420">
        <f>'10.Balansstanden'!F52</f>
        <v>0</v>
      </c>
      <c r="D43" s="421">
        <f t="shared" si="0"/>
        <v>0</v>
      </c>
      <c r="E43" s="420">
        <f>'7.Mut Fin activa en passiva'!D14+'7.Mut Fin activa en passiva'!F14</f>
        <v>0</v>
      </c>
      <c r="F43" s="420">
        <f>'7.Mut Fin activa en passiva'!H14+'7.Mut Fin activa en passiva'!J14</f>
        <v>0</v>
      </c>
      <c r="G43" s="421">
        <f t="shared" si="1"/>
        <v>0</v>
      </c>
      <c r="H43" s="422">
        <f t="shared" si="2"/>
        <v>0</v>
      </c>
      <c r="I43" s="421">
        <f t="shared" si="3"/>
        <v>0</v>
      </c>
      <c r="J43" s="418"/>
      <c r="K43" s="418"/>
      <c r="L43" s="418"/>
      <c r="M43" s="418"/>
      <c r="N43" s="418"/>
      <c r="O43" s="418"/>
      <c r="P43" s="418"/>
      <c r="Q43" s="419"/>
      <c r="R43" s="2"/>
      <c r="S43" s="2"/>
    </row>
    <row r="44" spans="1:19" ht="12.75" customHeight="1">
      <c r="A44" s="478" t="s">
        <v>77</v>
      </c>
      <c r="B44" s="420">
        <f>'10.Balansstanden'!D53</f>
        <v>0</v>
      </c>
      <c r="C44" s="420">
        <f>'10.Balansstanden'!F53</f>
        <v>0</v>
      </c>
      <c r="D44" s="421">
        <f t="shared" si="0"/>
        <v>0</v>
      </c>
      <c r="E44" s="420">
        <f>'7.Mut Fin activa en passiva'!D15+'7.Mut Fin activa en passiva'!F15</f>
        <v>0</v>
      </c>
      <c r="F44" s="420">
        <f>'7.Mut Fin activa en passiva'!H15+'7.Mut Fin activa en passiva'!J15</f>
        <v>0</v>
      </c>
      <c r="G44" s="421">
        <f t="shared" si="1"/>
        <v>0</v>
      </c>
      <c r="H44" s="422">
        <f t="shared" si="2"/>
        <v>0</v>
      </c>
      <c r="I44" s="421">
        <f t="shared" si="3"/>
        <v>0</v>
      </c>
      <c r="J44" s="418"/>
      <c r="K44" s="418"/>
      <c r="L44" s="418"/>
      <c r="M44" s="418"/>
      <c r="N44" s="418"/>
      <c r="O44" s="418"/>
      <c r="P44" s="418"/>
      <c r="Q44" s="419"/>
      <c r="R44" s="2"/>
      <c r="S44" s="2"/>
    </row>
    <row r="45" spans="1:19" ht="12.75" customHeight="1">
      <c r="A45" s="478" t="s">
        <v>421</v>
      </c>
      <c r="B45" s="420">
        <f>'10.Balansstanden'!D54</f>
        <v>0</v>
      </c>
      <c r="C45" s="420">
        <f>'10.Balansstanden'!F54</f>
        <v>0</v>
      </c>
      <c r="D45" s="421">
        <f t="shared" si="0"/>
        <v>0</v>
      </c>
      <c r="E45" s="420">
        <f>'7.Mut Fin activa en passiva'!D16+'7.Mut Fin activa en passiva'!F16</f>
        <v>0</v>
      </c>
      <c r="F45" s="420">
        <f>'7.Mut Fin activa en passiva'!H16+'7.Mut Fin activa en passiva'!J16</f>
        <v>0</v>
      </c>
      <c r="G45" s="421">
        <f t="shared" si="1"/>
        <v>0</v>
      </c>
      <c r="H45" s="422">
        <f t="shared" si="2"/>
        <v>0</v>
      </c>
      <c r="I45" s="421">
        <f t="shared" si="3"/>
        <v>0</v>
      </c>
      <c r="J45" s="418"/>
      <c r="K45" s="418"/>
      <c r="L45" s="418"/>
      <c r="M45" s="418"/>
      <c r="N45" s="418"/>
      <c r="O45" s="418"/>
      <c r="P45" s="418"/>
      <c r="Q45" s="419"/>
      <c r="R45" s="2"/>
      <c r="S45" s="2"/>
    </row>
    <row r="46" spans="1:19" ht="12.75" customHeight="1">
      <c r="A46" s="478" t="s">
        <v>422</v>
      </c>
      <c r="B46" s="420">
        <f>'10.Balansstanden'!D55</f>
        <v>0</v>
      </c>
      <c r="C46" s="420">
        <f>'10.Balansstanden'!F55</f>
        <v>0</v>
      </c>
      <c r="D46" s="421">
        <f t="shared" si="0"/>
        <v>0</v>
      </c>
      <c r="E46" s="420">
        <f>'7.Mut Fin activa en passiva'!D17+'7.Mut Fin activa en passiva'!F17</f>
        <v>0</v>
      </c>
      <c r="F46" s="420">
        <f>'7.Mut Fin activa en passiva'!H17+'7.Mut Fin activa en passiva'!J17</f>
        <v>0</v>
      </c>
      <c r="G46" s="421">
        <f t="shared" si="1"/>
        <v>0</v>
      </c>
      <c r="H46" s="422">
        <f t="shared" si="2"/>
        <v>0</v>
      </c>
      <c r="I46" s="421">
        <f t="shared" si="3"/>
        <v>0</v>
      </c>
      <c r="J46" s="418"/>
      <c r="K46" s="418"/>
      <c r="L46" s="418"/>
      <c r="M46" s="418"/>
      <c r="N46" s="418"/>
      <c r="O46" s="418"/>
      <c r="P46" s="418"/>
      <c r="Q46" s="419"/>
      <c r="R46" s="2"/>
      <c r="S46" s="2"/>
    </row>
    <row r="47" spans="1:19" ht="12.75" customHeight="1">
      <c r="A47" s="479" t="s">
        <v>247</v>
      </c>
      <c r="B47" s="420"/>
      <c r="C47" s="420"/>
      <c r="D47" s="421"/>
      <c r="E47" s="420"/>
      <c r="F47" s="420"/>
      <c r="G47" s="421"/>
      <c r="H47" s="423"/>
      <c r="I47" s="421"/>
      <c r="J47" s="418"/>
      <c r="K47" s="418"/>
      <c r="L47" s="418"/>
      <c r="M47" s="418"/>
      <c r="N47" s="418"/>
      <c r="O47" s="418"/>
      <c r="P47" s="418"/>
      <c r="Q47" s="419"/>
      <c r="R47" s="2"/>
      <c r="S47" s="2"/>
    </row>
    <row r="48" spans="1:19" ht="12.75" customHeight="1">
      <c r="A48" s="478" t="s">
        <v>423</v>
      </c>
      <c r="B48" s="420">
        <f>'10.Balansstanden'!D60</f>
        <v>0</v>
      </c>
      <c r="C48" s="420">
        <f>'10.Balansstanden'!F60</f>
        <v>0</v>
      </c>
      <c r="D48" s="421">
        <f t="shared" ref="D48:D55" si="4">+C48-B48</f>
        <v>0</v>
      </c>
      <c r="E48" s="420">
        <f>'7.Mut Fin activa en passiva'!D21</f>
        <v>0</v>
      </c>
      <c r="F48" s="420">
        <f>'7.Mut Fin activa en passiva'!H21</f>
        <v>0</v>
      </c>
      <c r="G48" s="421">
        <f t="shared" ref="G48:G55" si="5">+E48-F48</f>
        <v>0</v>
      </c>
      <c r="H48" s="423">
        <f t="shared" ref="H48:H55" si="6">ABS(+D48-G48)</f>
        <v>0</v>
      </c>
      <c r="I48" s="421">
        <f t="shared" ref="I48:I55" si="7">ABS(B48)+ABS(C48)</f>
        <v>0</v>
      </c>
      <c r="J48" s="418"/>
      <c r="K48" s="418"/>
      <c r="L48" s="418"/>
      <c r="M48" s="418"/>
      <c r="N48" s="418"/>
      <c r="O48" s="418"/>
      <c r="P48" s="418"/>
      <c r="Q48" s="419"/>
      <c r="R48" s="2"/>
      <c r="S48" s="2"/>
    </row>
    <row r="49" spans="1:19" ht="12.75" customHeight="1">
      <c r="A49" s="478" t="s">
        <v>424</v>
      </c>
      <c r="B49" s="420">
        <f>'10.Balansstanden'!D61</f>
        <v>0</v>
      </c>
      <c r="C49" s="420">
        <f>'10.Balansstanden'!F61</f>
        <v>0</v>
      </c>
      <c r="D49" s="421">
        <f t="shared" si="4"/>
        <v>0</v>
      </c>
      <c r="E49" s="420">
        <f>'7.Mut Fin activa en passiva'!D22</f>
        <v>0</v>
      </c>
      <c r="F49" s="420">
        <f>'7.Mut Fin activa en passiva'!H22</f>
        <v>0</v>
      </c>
      <c r="G49" s="421">
        <f t="shared" si="5"/>
        <v>0</v>
      </c>
      <c r="H49" s="423">
        <f t="shared" si="6"/>
        <v>0</v>
      </c>
      <c r="I49" s="421">
        <f t="shared" si="7"/>
        <v>0</v>
      </c>
      <c r="J49" s="418"/>
      <c r="K49" s="418"/>
      <c r="L49" s="418"/>
      <c r="M49" s="418"/>
      <c r="N49" s="418"/>
      <c r="O49" s="418"/>
      <c r="P49" s="418"/>
      <c r="Q49" s="419"/>
      <c r="R49" s="2"/>
      <c r="S49" s="2"/>
    </row>
    <row r="50" spans="1:19" ht="12.75" customHeight="1">
      <c r="A50" s="478" t="s">
        <v>425</v>
      </c>
      <c r="B50" s="420">
        <f>'10.Balansstanden'!D62</f>
        <v>0</v>
      </c>
      <c r="C50" s="420">
        <f>'10.Balansstanden'!F62</f>
        <v>0</v>
      </c>
      <c r="D50" s="421">
        <f t="shared" si="4"/>
        <v>0</v>
      </c>
      <c r="E50" s="420">
        <f>'7.Mut Fin activa en passiva'!D23</f>
        <v>0</v>
      </c>
      <c r="F50" s="420">
        <f>'7.Mut Fin activa en passiva'!H23</f>
        <v>0</v>
      </c>
      <c r="G50" s="421">
        <f t="shared" si="5"/>
        <v>0</v>
      </c>
      <c r="H50" s="423">
        <f t="shared" si="6"/>
        <v>0</v>
      </c>
      <c r="I50" s="421">
        <f t="shared" si="7"/>
        <v>0</v>
      </c>
      <c r="J50" s="418"/>
      <c r="K50" s="418"/>
      <c r="L50" s="418"/>
      <c r="M50" s="418"/>
      <c r="N50" s="418"/>
      <c r="O50" s="418"/>
      <c r="P50" s="418"/>
      <c r="Q50" s="419"/>
      <c r="R50" s="2"/>
      <c r="S50" s="2"/>
    </row>
    <row r="51" spans="1:19" ht="12.75" customHeight="1">
      <c r="A51" s="478" t="s">
        <v>390</v>
      </c>
      <c r="B51" s="420">
        <f>'10.Balansstanden'!D63</f>
        <v>0</v>
      </c>
      <c r="C51" s="420">
        <f>'10.Balansstanden'!F63</f>
        <v>0</v>
      </c>
      <c r="D51" s="421">
        <f t="shared" si="4"/>
        <v>0</v>
      </c>
      <c r="E51" s="420">
        <f>'7.Mut Fin activa en passiva'!D24</f>
        <v>0</v>
      </c>
      <c r="F51" s="420">
        <f>'7.Mut Fin activa en passiva'!H24</f>
        <v>0</v>
      </c>
      <c r="G51" s="421">
        <f t="shared" si="5"/>
        <v>0</v>
      </c>
      <c r="H51" s="423">
        <f t="shared" si="6"/>
        <v>0</v>
      </c>
      <c r="I51" s="421">
        <f t="shared" si="7"/>
        <v>0</v>
      </c>
      <c r="J51" s="418"/>
      <c r="K51" s="418"/>
      <c r="L51" s="418"/>
      <c r="M51" s="418"/>
      <c r="N51" s="418"/>
      <c r="O51" s="418"/>
      <c r="P51" s="418"/>
      <c r="Q51" s="419"/>
      <c r="R51" s="2"/>
      <c r="S51" s="2"/>
    </row>
    <row r="52" spans="1:19" ht="12.75" customHeight="1">
      <c r="A52" s="478" t="s">
        <v>391</v>
      </c>
      <c r="B52" s="420">
        <f>'10.Balansstanden'!D64</f>
        <v>0</v>
      </c>
      <c r="C52" s="420">
        <f>'10.Balansstanden'!F64</f>
        <v>0</v>
      </c>
      <c r="D52" s="421">
        <f t="shared" si="4"/>
        <v>0</v>
      </c>
      <c r="E52" s="420">
        <f>'7.Mut Fin activa en passiva'!D25</f>
        <v>0</v>
      </c>
      <c r="F52" s="420">
        <f>'7.Mut Fin activa en passiva'!H25</f>
        <v>0</v>
      </c>
      <c r="G52" s="421">
        <f t="shared" si="5"/>
        <v>0</v>
      </c>
      <c r="H52" s="423">
        <f t="shared" si="6"/>
        <v>0</v>
      </c>
      <c r="I52" s="421">
        <f t="shared" si="7"/>
        <v>0</v>
      </c>
      <c r="J52" s="418"/>
      <c r="K52" s="418"/>
      <c r="L52" s="418"/>
      <c r="M52" s="418"/>
      <c r="N52" s="418"/>
      <c r="O52" s="418"/>
      <c r="P52" s="418"/>
      <c r="Q52" s="419"/>
      <c r="R52" s="2"/>
      <c r="S52" s="2"/>
    </row>
    <row r="53" spans="1:19" ht="12.75" customHeight="1">
      <c r="A53" s="478" t="s">
        <v>227</v>
      </c>
      <c r="B53" s="420">
        <f>'10.Balansstanden'!D65</f>
        <v>0</v>
      </c>
      <c r="C53" s="420">
        <f>'10.Balansstanden'!F65</f>
        <v>0</v>
      </c>
      <c r="D53" s="421">
        <f t="shared" si="4"/>
        <v>0</v>
      </c>
      <c r="E53" s="420">
        <f>'7.Mut Fin activa en passiva'!D26</f>
        <v>0</v>
      </c>
      <c r="F53" s="420">
        <f>'7.Mut Fin activa en passiva'!H26</f>
        <v>0</v>
      </c>
      <c r="G53" s="421">
        <f t="shared" si="5"/>
        <v>0</v>
      </c>
      <c r="H53" s="423">
        <f t="shared" si="6"/>
        <v>0</v>
      </c>
      <c r="I53" s="421">
        <f t="shared" si="7"/>
        <v>0</v>
      </c>
      <c r="J53" s="418"/>
      <c r="K53" s="418"/>
      <c r="L53" s="418"/>
      <c r="M53" s="418"/>
      <c r="N53" s="418"/>
      <c r="O53" s="418"/>
      <c r="P53" s="418"/>
      <c r="Q53" s="419"/>
      <c r="R53" s="2"/>
      <c r="S53" s="2"/>
    </row>
    <row r="54" spans="1:19" ht="12.75" customHeight="1">
      <c r="A54" s="478" t="s">
        <v>228</v>
      </c>
      <c r="B54" s="420">
        <f>'10.Balansstanden'!D66</f>
        <v>0</v>
      </c>
      <c r="C54" s="420">
        <f>'10.Balansstanden'!F66</f>
        <v>0</v>
      </c>
      <c r="D54" s="421">
        <f t="shared" si="4"/>
        <v>0</v>
      </c>
      <c r="E54" s="420">
        <f>'7.Mut Fin activa en passiva'!D27</f>
        <v>0</v>
      </c>
      <c r="F54" s="420">
        <f>'7.Mut Fin activa en passiva'!H27</f>
        <v>0</v>
      </c>
      <c r="G54" s="421">
        <f t="shared" si="5"/>
        <v>0</v>
      </c>
      <c r="H54" s="423">
        <f t="shared" si="6"/>
        <v>0</v>
      </c>
      <c r="I54" s="421">
        <f t="shared" si="7"/>
        <v>0</v>
      </c>
      <c r="J54" s="418"/>
      <c r="K54" s="418"/>
      <c r="L54" s="418"/>
      <c r="M54" s="418"/>
      <c r="N54" s="418"/>
      <c r="O54" s="418"/>
      <c r="P54" s="418"/>
      <c r="Q54" s="419"/>
      <c r="R54" s="2"/>
      <c r="S54" s="2"/>
    </row>
    <row r="55" spans="1:19" ht="12.75" customHeight="1">
      <c r="A55" s="478" t="s">
        <v>238</v>
      </c>
      <c r="B55" s="420">
        <f>'10.Balansstanden'!D67</f>
        <v>0</v>
      </c>
      <c r="C55" s="420">
        <f>'10.Balansstanden'!F67</f>
        <v>0</v>
      </c>
      <c r="D55" s="421">
        <f t="shared" si="4"/>
        <v>0</v>
      </c>
      <c r="E55" s="420">
        <f>'7.Mut Fin activa en passiva'!D28</f>
        <v>0</v>
      </c>
      <c r="F55" s="420">
        <f>'7.Mut Fin activa en passiva'!H28</f>
        <v>0</v>
      </c>
      <c r="G55" s="421">
        <f t="shared" si="5"/>
        <v>0</v>
      </c>
      <c r="H55" s="423">
        <f t="shared" si="6"/>
        <v>0</v>
      </c>
      <c r="I55" s="421">
        <f t="shared" si="7"/>
        <v>0</v>
      </c>
      <c r="J55" s="418"/>
      <c r="K55" s="418"/>
      <c r="L55" s="418"/>
      <c r="M55" s="418"/>
      <c r="N55" s="418"/>
      <c r="O55" s="418"/>
      <c r="P55" s="418"/>
      <c r="Q55" s="419"/>
      <c r="R55" s="2"/>
      <c r="S55" s="2"/>
    </row>
    <row r="56" spans="1:19" ht="12.75" customHeight="1">
      <c r="A56" s="480" t="s">
        <v>78</v>
      </c>
      <c r="B56" s="420"/>
      <c r="C56" s="420"/>
      <c r="D56" s="421"/>
      <c r="E56" s="420"/>
      <c r="F56" s="420"/>
      <c r="G56" s="421"/>
      <c r="H56" s="423"/>
      <c r="I56" s="421"/>
      <c r="J56" s="418"/>
      <c r="K56" s="418"/>
      <c r="L56" s="418"/>
      <c r="M56" s="418"/>
      <c r="N56" s="418"/>
      <c r="O56" s="418"/>
      <c r="P56" s="418"/>
      <c r="Q56" s="419"/>
      <c r="R56" s="2"/>
      <c r="S56" s="2"/>
    </row>
    <row r="57" spans="1:19" ht="12.75" customHeight="1">
      <c r="A57" s="478" t="s">
        <v>436</v>
      </c>
      <c r="B57" s="420"/>
      <c r="C57" s="420"/>
      <c r="D57" s="421"/>
      <c r="E57" s="420"/>
      <c r="F57" s="420"/>
      <c r="G57" s="421"/>
      <c r="H57" s="423"/>
      <c r="I57" s="421"/>
      <c r="J57" s="418"/>
      <c r="K57" s="418"/>
      <c r="L57" s="418"/>
      <c r="M57" s="418"/>
      <c r="N57" s="418"/>
      <c r="O57" s="418"/>
      <c r="P57" s="418"/>
      <c r="Q57" s="419"/>
      <c r="R57" s="2"/>
      <c r="S57" s="2"/>
    </row>
    <row r="58" spans="1:19" ht="12.75" customHeight="1">
      <c r="A58" s="488" t="s">
        <v>402</v>
      </c>
      <c r="B58" s="420">
        <f>'10.Balansstanden'!D70</f>
        <v>0</v>
      </c>
      <c r="C58" s="420">
        <f>'10.Balansstanden'!F70</f>
        <v>0</v>
      </c>
      <c r="D58" s="421">
        <f t="shared" ref="D58:D63" si="8">+C58-B58</f>
        <v>0</v>
      </c>
      <c r="E58" s="420">
        <f>'7.Mut Fin activa en passiva'!D31</f>
        <v>0</v>
      </c>
      <c r="F58" s="420">
        <f>'7.Mut Fin activa en passiva'!H31</f>
        <v>0</v>
      </c>
      <c r="G58" s="421">
        <f t="shared" ref="G58:G63" si="9">+E58-F58</f>
        <v>0</v>
      </c>
      <c r="H58" s="423">
        <f t="shared" ref="H58:H63" si="10">ABS(+D58-G58)</f>
        <v>0</v>
      </c>
      <c r="I58" s="421">
        <f t="shared" ref="I58:I63" si="11">ABS(B58)+ABS(C58)</f>
        <v>0</v>
      </c>
      <c r="J58" s="418"/>
      <c r="K58" s="418"/>
      <c r="L58" s="418"/>
      <c r="M58" s="418"/>
      <c r="N58" s="418"/>
      <c r="O58" s="418"/>
      <c r="P58" s="418"/>
      <c r="Q58" s="419"/>
      <c r="R58" s="2"/>
      <c r="S58" s="2"/>
    </row>
    <row r="59" spans="1:19" ht="12.75" customHeight="1">
      <c r="A59" s="488" t="s">
        <v>403</v>
      </c>
      <c r="B59" s="420">
        <f>'10.Balansstanden'!D71</f>
        <v>0</v>
      </c>
      <c r="C59" s="420">
        <f>'10.Balansstanden'!F71</f>
        <v>0</v>
      </c>
      <c r="D59" s="421">
        <f t="shared" si="8"/>
        <v>0</v>
      </c>
      <c r="E59" s="420">
        <f>'7.Mut Fin activa en passiva'!D32</f>
        <v>0</v>
      </c>
      <c r="F59" s="420">
        <f>'7.Mut Fin activa en passiva'!H32</f>
        <v>0</v>
      </c>
      <c r="G59" s="421">
        <f t="shared" si="9"/>
        <v>0</v>
      </c>
      <c r="H59" s="423">
        <f t="shared" si="10"/>
        <v>0</v>
      </c>
      <c r="I59" s="421">
        <f t="shared" si="11"/>
        <v>0</v>
      </c>
      <c r="J59" s="418"/>
      <c r="K59" s="418"/>
      <c r="L59" s="418"/>
      <c r="M59" s="418"/>
      <c r="N59" s="418"/>
      <c r="O59" s="418"/>
      <c r="P59" s="418"/>
      <c r="Q59" s="419"/>
      <c r="R59" s="2"/>
      <c r="S59" s="2"/>
    </row>
    <row r="60" spans="1:19" ht="12.75" customHeight="1">
      <c r="A60" s="488" t="s">
        <v>404</v>
      </c>
      <c r="B60" s="420">
        <f>'10.Balansstanden'!D72</f>
        <v>0</v>
      </c>
      <c r="C60" s="420">
        <f>'10.Balansstanden'!F72</f>
        <v>0</v>
      </c>
      <c r="D60" s="421">
        <f t="shared" si="8"/>
        <v>0</v>
      </c>
      <c r="E60" s="420">
        <f>'7.Mut Fin activa en passiva'!D33</f>
        <v>0</v>
      </c>
      <c r="F60" s="420">
        <f>'7.Mut Fin activa en passiva'!H33</f>
        <v>0</v>
      </c>
      <c r="G60" s="421">
        <f t="shared" si="9"/>
        <v>0</v>
      </c>
      <c r="H60" s="423">
        <f t="shared" si="10"/>
        <v>0</v>
      </c>
      <c r="I60" s="421">
        <f t="shared" si="11"/>
        <v>0</v>
      </c>
      <c r="J60" s="418"/>
      <c r="K60" s="418"/>
      <c r="L60" s="418"/>
      <c r="M60" s="418"/>
      <c r="N60" s="418"/>
      <c r="O60" s="418"/>
      <c r="P60" s="418"/>
      <c r="Q60" s="419"/>
      <c r="R60" s="2"/>
      <c r="S60" s="2"/>
    </row>
    <row r="61" spans="1:19" ht="12.75" customHeight="1">
      <c r="A61" s="488" t="s">
        <v>405</v>
      </c>
      <c r="B61" s="420">
        <f>'10.Balansstanden'!D73</f>
        <v>0</v>
      </c>
      <c r="C61" s="420">
        <f>'10.Balansstanden'!F73</f>
        <v>0</v>
      </c>
      <c r="D61" s="421">
        <f t="shared" si="8"/>
        <v>0</v>
      </c>
      <c r="E61" s="420">
        <f>'7.Mut Fin activa en passiva'!D34</f>
        <v>0</v>
      </c>
      <c r="F61" s="420">
        <f>'7.Mut Fin activa en passiva'!H34</f>
        <v>0</v>
      </c>
      <c r="G61" s="421">
        <f t="shared" si="9"/>
        <v>0</v>
      </c>
      <c r="H61" s="423">
        <f t="shared" si="10"/>
        <v>0</v>
      </c>
      <c r="I61" s="421">
        <f t="shared" si="11"/>
        <v>0</v>
      </c>
      <c r="J61" s="418"/>
      <c r="K61" s="418"/>
      <c r="L61" s="418"/>
      <c r="M61" s="418"/>
      <c r="N61" s="418"/>
      <c r="O61" s="418"/>
      <c r="P61" s="418"/>
      <c r="Q61" s="419"/>
      <c r="R61" s="2"/>
      <c r="S61" s="2"/>
    </row>
    <row r="62" spans="1:19" ht="12.75" customHeight="1">
      <c r="A62" s="478" t="s">
        <v>426</v>
      </c>
      <c r="B62" s="420">
        <f>'10.Balansstanden'!D74</f>
        <v>0</v>
      </c>
      <c r="C62" s="420">
        <f>'10.Balansstanden'!F74</f>
        <v>0</v>
      </c>
      <c r="D62" s="421">
        <f t="shared" si="8"/>
        <v>0</v>
      </c>
      <c r="E62" s="420">
        <f>'7.Mut Fin activa en passiva'!D35</f>
        <v>0</v>
      </c>
      <c r="F62" s="420">
        <f>'7.Mut Fin activa en passiva'!H35</f>
        <v>0</v>
      </c>
      <c r="G62" s="421">
        <f t="shared" si="9"/>
        <v>0</v>
      </c>
      <c r="H62" s="423">
        <f t="shared" si="10"/>
        <v>0</v>
      </c>
      <c r="I62" s="421">
        <f t="shared" si="11"/>
        <v>0</v>
      </c>
      <c r="J62" s="418"/>
      <c r="K62" s="418"/>
      <c r="L62" s="418"/>
      <c r="M62" s="418"/>
      <c r="N62" s="418"/>
      <c r="O62" s="418"/>
      <c r="P62" s="418"/>
      <c r="Q62" s="419"/>
      <c r="R62" s="2"/>
      <c r="S62" s="2"/>
    </row>
    <row r="63" spans="1:19" ht="12.75" customHeight="1">
      <c r="A63" s="478" t="s">
        <v>229</v>
      </c>
      <c r="B63" s="420">
        <f>'10.Balansstanden'!D75</f>
        <v>0</v>
      </c>
      <c r="C63" s="420">
        <f>'10.Balansstanden'!F75</f>
        <v>0</v>
      </c>
      <c r="D63" s="421">
        <f t="shared" si="8"/>
        <v>0</v>
      </c>
      <c r="E63" s="420">
        <f>'7.Mut Fin activa en passiva'!D36</f>
        <v>0</v>
      </c>
      <c r="F63" s="420">
        <f>'7.Mut Fin activa en passiva'!H36</f>
        <v>0</v>
      </c>
      <c r="G63" s="421">
        <f t="shared" si="9"/>
        <v>0</v>
      </c>
      <c r="H63" s="423">
        <f t="shared" si="10"/>
        <v>0</v>
      </c>
      <c r="I63" s="421">
        <f t="shared" si="11"/>
        <v>0</v>
      </c>
      <c r="J63" s="418"/>
      <c r="K63" s="418"/>
      <c r="L63" s="418"/>
      <c r="M63" s="418"/>
      <c r="N63" s="418"/>
      <c r="O63" s="418"/>
      <c r="P63" s="418"/>
      <c r="Q63" s="419"/>
      <c r="R63" s="2"/>
      <c r="S63" s="2"/>
    </row>
    <row r="64" spans="1:19" ht="12.75" customHeight="1">
      <c r="A64" s="480" t="s">
        <v>79</v>
      </c>
      <c r="B64" s="420"/>
      <c r="C64" s="420"/>
      <c r="D64" s="421"/>
      <c r="E64" s="420"/>
      <c r="F64" s="420"/>
      <c r="G64" s="421"/>
      <c r="H64" s="423"/>
      <c r="I64" s="421"/>
      <c r="J64" s="418"/>
      <c r="K64" s="418"/>
      <c r="L64" s="418"/>
      <c r="M64" s="418"/>
      <c r="N64" s="418"/>
      <c r="O64" s="418"/>
      <c r="P64" s="418"/>
      <c r="Q64" s="419"/>
      <c r="R64" s="2"/>
      <c r="S64" s="2"/>
    </row>
    <row r="65" spans="1:19" ht="12.75" customHeight="1">
      <c r="A65" s="478" t="s">
        <v>392</v>
      </c>
      <c r="B65" s="420">
        <f>'10.Balansstanden'!D77</f>
        <v>0</v>
      </c>
      <c r="C65" s="420">
        <f>'10.Balansstanden'!F77</f>
        <v>0</v>
      </c>
      <c r="D65" s="421">
        <f>+C65-B65</f>
        <v>0</v>
      </c>
      <c r="E65" s="420">
        <f>'7.Mut Fin activa en passiva'!D38</f>
        <v>0</v>
      </c>
      <c r="F65" s="420">
        <f>'7.Mut Fin activa en passiva'!H38</f>
        <v>0</v>
      </c>
      <c r="G65" s="421">
        <f>+E65-F65</f>
        <v>0</v>
      </c>
      <c r="H65" s="423">
        <f>ABS(+D65-G65)</f>
        <v>0</v>
      </c>
      <c r="I65" s="421">
        <f>ABS(B65)+ABS(C65)</f>
        <v>0</v>
      </c>
      <c r="J65" s="418"/>
      <c r="K65" s="418"/>
      <c r="L65" s="418"/>
      <c r="M65" s="418"/>
      <c r="N65" s="418"/>
      <c r="O65" s="418"/>
      <c r="P65" s="418"/>
      <c r="Q65" s="419"/>
      <c r="R65" s="2"/>
      <c r="S65" s="2"/>
    </row>
    <row r="66" spans="1:19" ht="12.75" customHeight="1">
      <c r="A66" s="478" t="s">
        <v>393</v>
      </c>
      <c r="B66" s="420">
        <f>'10.Balansstanden'!D78</f>
        <v>0</v>
      </c>
      <c r="C66" s="420">
        <f>'10.Balansstanden'!F78</f>
        <v>0</v>
      </c>
      <c r="D66" s="421">
        <f>+C66-B66</f>
        <v>0</v>
      </c>
      <c r="E66" s="420">
        <f>'7.Mut Fin activa en passiva'!D39</f>
        <v>0</v>
      </c>
      <c r="F66" s="420">
        <f>'7.Mut Fin activa en passiva'!H39</f>
        <v>0</v>
      </c>
      <c r="G66" s="421">
        <f>+E66-F66</f>
        <v>0</v>
      </c>
      <c r="H66" s="423">
        <f>ABS(+D66-G66)</f>
        <v>0</v>
      </c>
      <c r="I66" s="421">
        <f>ABS(B66)+ABS(C66)</f>
        <v>0</v>
      </c>
      <c r="J66" s="418"/>
      <c r="K66" s="418"/>
      <c r="L66" s="418"/>
      <c r="M66" s="418"/>
      <c r="N66" s="418"/>
      <c r="O66" s="418"/>
      <c r="P66" s="418"/>
      <c r="Q66" s="419"/>
      <c r="R66" s="2"/>
      <c r="S66" s="2"/>
    </row>
    <row r="67" spans="1:19" ht="12.75" customHeight="1">
      <c r="A67" s="478" t="s">
        <v>394</v>
      </c>
      <c r="B67" s="420">
        <f>'10.Balansstanden'!D79</f>
        <v>0</v>
      </c>
      <c r="C67" s="420">
        <f>'10.Balansstanden'!F79</f>
        <v>0</v>
      </c>
      <c r="D67" s="421">
        <f>+C67-B67</f>
        <v>0</v>
      </c>
      <c r="E67" s="420">
        <f>'7.Mut Fin activa en passiva'!D40</f>
        <v>0</v>
      </c>
      <c r="F67" s="420">
        <f>'7.Mut Fin activa en passiva'!H40</f>
        <v>0</v>
      </c>
      <c r="G67" s="421">
        <f>+E67-F67</f>
        <v>0</v>
      </c>
      <c r="H67" s="423">
        <f>ABS(+D67-G67)</f>
        <v>0</v>
      </c>
      <c r="I67" s="421">
        <f>ABS(B67)+ABS(C67)</f>
        <v>0</v>
      </c>
      <c r="J67" s="418"/>
      <c r="K67" s="418"/>
      <c r="L67" s="418"/>
      <c r="M67" s="418"/>
      <c r="N67" s="418"/>
      <c r="O67" s="418"/>
      <c r="P67" s="418"/>
      <c r="Q67" s="419"/>
      <c r="R67" s="2"/>
      <c r="S67" s="2"/>
    </row>
    <row r="68" spans="1:19" ht="12.75" customHeight="1">
      <c r="A68" s="478" t="s">
        <v>395</v>
      </c>
      <c r="B68" s="420">
        <f>'10.Balansstanden'!D80</f>
        <v>0</v>
      </c>
      <c r="C68" s="420">
        <f>'10.Balansstanden'!F80</f>
        <v>0</v>
      </c>
      <c r="D68" s="421">
        <f>+C68-B68</f>
        <v>0</v>
      </c>
      <c r="E68" s="420">
        <f>'7.Mut Fin activa en passiva'!D41</f>
        <v>0</v>
      </c>
      <c r="F68" s="420">
        <f>'7.Mut Fin activa en passiva'!H41</f>
        <v>0</v>
      </c>
      <c r="G68" s="421">
        <f>+E68-F68</f>
        <v>0</v>
      </c>
      <c r="H68" s="423">
        <f>ABS(+D68-G68)</f>
        <v>0</v>
      </c>
      <c r="I68" s="421">
        <f>ABS(B68)+ABS(C68)</f>
        <v>0</v>
      </c>
      <c r="J68" s="418"/>
      <c r="K68" s="418"/>
      <c r="L68" s="418"/>
      <c r="M68" s="418"/>
      <c r="N68" s="418"/>
      <c r="O68" s="418"/>
      <c r="P68" s="418"/>
      <c r="Q68" s="419"/>
      <c r="R68" s="2"/>
      <c r="S68" s="2"/>
    </row>
    <row r="69" spans="1:19" ht="12.75" customHeight="1">
      <c r="A69" s="478" t="s">
        <v>396</v>
      </c>
      <c r="B69" s="420">
        <f>'10.Balansstanden'!D81</f>
        <v>0</v>
      </c>
      <c r="C69" s="420">
        <f>'10.Balansstanden'!F81</f>
        <v>0</v>
      </c>
      <c r="D69" s="421">
        <f>+C69-B69</f>
        <v>0</v>
      </c>
      <c r="E69" s="420">
        <f>'7.Mut Fin activa en passiva'!D42</f>
        <v>0</v>
      </c>
      <c r="F69" s="420">
        <f>'7.Mut Fin activa en passiva'!H42</f>
        <v>0</v>
      </c>
      <c r="G69" s="421">
        <f>+E69-F69</f>
        <v>0</v>
      </c>
      <c r="H69" s="423">
        <f>ABS(+D69-G69)</f>
        <v>0</v>
      </c>
      <c r="I69" s="421">
        <f>ABS(B69)+ABS(C69)</f>
        <v>0</v>
      </c>
      <c r="J69" s="418"/>
      <c r="K69" s="418"/>
      <c r="L69" s="418"/>
      <c r="M69" s="418"/>
      <c r="N69" s="418"/>
      <c r="O69" s="418"/>
      <c r="P69" s="418"/>
      <c r="Q69" s="419"/>
      <c r="R69" s="2"/>
      <c r="S69" s="2"/>
    </row>
    <row r="70" spans="1:19" ht="12.75" customHeight="1">
      <c r="A70" s="478"/>
      <c r="B70" s="420"/>
      <c r="C70" s="398"/>
      <c r="D70" s="421"/>
      <c r="E70" s="420"/>
      <c r="F70" s="420"/>
      <c r="G70" s="421"/>
      <c r="H70" s="423"/>
      <c r="I70" s="421"/>
      <c r="J70" s="418"/>
      <c r="K70" s="418"/>
      <c r="L70" s="418"/>
      <c r="M70" s="418"/>
      <c r="N70" s="418"/>
      <c r="O70" s="418"/>
      <c r="P70" s="418"/>
      <c r="Q70" s="419"/>
      <c r="R70" s="2"/>
      <c r="S70" s="2"/>
    </row>
    <row r="71" spans="1:19" ht="12.75" customHeight="1">
      <c r="A71" s="481" t="s">
        <v>80</v>
      </c>
      <c r="B71" s="420"/>
      <c r="C71" s="398"/>
      <c r="D71" s="421"/>
      <c r="E71" s="420"/>
      <c r="F71" s="420"/>
      <c r="G71" s="421"/>
      <c r="H71" s="423"/>
      <c r="I71" s="421"/>
      <c r="J71" s="418"/>
      <c r="K71" s="418"/>
      <c r="L71" s="418"/>
      <c r="M71" s="418"/>
      <c r="N71" s="418"/>
      <c r="O71" s="418"/>
      <c r="P71" s="418"/>
      <c r="Q71" s="419"/>
      <c r="R71" s="2"/>
      <c r="S71" s="2"/>
    </row>
    <row r="72" spans="1:19" ht="12.75" customHeight="1">
      <c r="A72" s="482" t="s">
        <v>162</v>
      </c>
      <c r="B72" s="420"/>
      <c r="C72" s="398"/>
      <c r="D72" s="421"/>
      <c r="E72" s="420"/>
      <c r="F72" s="420"/>
      <c r="G72" s="421"/>
      <c r="H72" s="423"/>
      <c r="I72" s="421"/>
      <c r="J72" s="418"/>
      <c r="K72" s="418"/>
      <c r="L72" s="418"/>
      <c r="M72" s="418"/>
      <c r="N72" s="418"/>
      <c r="O72" s="418"/>
      <c r="P72" s="418"/>
      <c r="Q72" s="419"/>
      <c r="R72" s="2"/>
      <c r="S72" s="2"/>
    </row>
    <row r="73" spans="1:19" ht="12.75" customHeight="1">
      <c r="A73" s="483" t="s">
        <v>83</v>
      </c>
      <c r="B73" s="420"/>
      <c r="C73" s="398"/>
      <c r="D73" s="421"/>
      <c r="E73" s="420"/>
      <c r="F73" s="420"/>
      <c r="G73" s="421"/>
      <c r="H73" s="423"/>
      <c r="I73" s="421"/>
      <c r="J73" s="418"/>
      <c r="K73" s="418"/>
      <c r="L73" s="418"/>
      <c r="M73" s="418"/>
      <c r="N73" s="418"/>
      <c r="O73" s="418"/>
      <c r="P73" s="418"/>
      <c r="Q73" s="419"/>
      <c r="R73" s="2"/>
      <c r="S73" s="2"/>
    </row>
    <row r="74" spans="1:19" ht="12.75" customHeight="1">
      <c r="A74" s="484" t="s">
        <v>407</v>
      </c>
      <c r="B74" s="420">
        <f>'10.Balansstanden'!D98</f>
        <v>0</v>
      </c>
      <c r="C74" s="420">
        <f>'10.Balansstanden'!F98</f>
        <v>0</v>
      </c>
      <c r="D74" s="421">
        <f>+C74-B74</f>
        <v>0</v>
      </c>
      <c r="E74" s="420">
        <f>'7.Mut Fin activa en passiva'!D49</f>
        <v>0</v>
      </c>
      <c r="F74" s="420">
        <f>'7.Mut Fin activa en passiva'!H49+'7.Mut Fin activa en passiva'!J49</f>
        <v>0</v>
      </c>
      <c r="G74" s="421">
        <f>+E74-F74</f>
        <v>0</v>
      </c>
      <c r="H74" s="423">
        <f>ABS(+D74-G74)</f>
        <v>0</v>
      </c>
      <c r="I74" s="421">
        <f>ABS(B74)+ABS(C74)</f>
        <v>0</v>
      </c>
      <c r="J74" s="418"/>
      <c r="K74" s="418"/>
      <c r="L74" s="418"/>
      <c r="M74" s="418"/>
      <c r="N74" s="418"/>
      <c r="O74" s="418"/>
      <c r="P74" s="418"/>
      <c r="Q74" s="419"/>
      <c r="R74" s="2"/>
      <c r="S74" s="2"/>
    </row>
    <row r="75" spans="1:19" ht="12.75" customHeight="1">
      <c r="A75" s="484" t="s">
        <v>84</v>
      </c>
      <c r="B75" s="420">
        <f>'10.Balansstanden'!D99</f>
        <v>0</v>
      </c>
      <c r="C75" s="420">
        <f>'10.Balansstanden'!F99</f>
        <v>0</v>
      </c>
      <c r="D75" s="421">
        <f>+C75-B75</f>
        <v>0</v>
      </c>
      <c r="E75" s="420">
        <f>'7.Mut Fin activa en passiva'!D50</f>
        <v>0</v>
      </c>
      <c r="F75" s="420">
        <f>'7.Mut Fin activa en passiva'!H50+'7.Mut Fin activa en passiva'!J50</f>
        <v>0</v>
      </c>
      <c r="G75" s="421">
        <f>+E75-F75</f>
        <v>0</v>
      </c>
      <c r="H75" s="423">
        <f>ABS(+D75-G75)</f>
        <v>0</v>
      </c>
      <c r="I75" s="421">
        <f>ABS(B75)+ABS(C75)</f>
        <v>0</v>
      </c>
      <c r="J75" s="418"/>
      <c r="K75" s="418"/>
      <c r="L75" s="418"/>
      <c r="M75" s="418"/>
      <c r="N75" s="418"/>
      <c r="O75" s="418"/>
      <c r="P75" s="418"/>
      <c r="Q75" s="419"/>
      <c r="R75" s="2"/>
      <c r="S75" s="2"/>
    </row>
    <row r="76" spans="1:19" ht="12.75" customHeight="1">
      <c r="A76" s="484" t="s">
        <v>207</v>
      </c>
      <c r="B76" s="420"/>
      <c r="C76" s="420"/>
      <c r="D76" s="421"/>
      <c r="E76" s="420"/>
      <c r="F76" s="420"/>
      <c r="G76" s="421"/>
      <c r="H76" s="423"/>
      <c r="I76" s="421"/>
      <c r="J76" s="418"/>
      <c r="K76" s="418"/>
      <c r="L76" s="418"/>
      <c r="M76" s="418"/>
      <c r="N76" s="418"/>
      <c r="O76" s="418"/>
      <c r="P76" s="418"/>
      <c r="Q76" s="419"/>
      <c r="R76" s="2"/>
      <c r="S76" s="2"/>
    </row>
    <row r="77" spans="1:19" ht="12.75" customHeight="1">
      <c r="A77" s="484" t="s">
        <v>397</v>
      </c>
      <c r="B77" s="420">
        <f>'10.Balansstanden'!D101</f>
        <v>0</v>
      </c>
      <c r="C77" s="420">
        <f>'10.Balansstanden'!F101</f>
        <v>0</v>
      </c>
      <c r="D77" s="421">
        <f t="shared" ref="D77:D86" si="12">+C77-B77</f>
        <v>0</v>
      </c>
      <c r="E77" s="420">
        <f>'7.Mut Fin activa en passiva'!D52</f>
        <v>0</v>
      </c>
      <c r="F77" s="420">
        <f>'7.Mut Fin activa en passiva'!H52+'7.Mut Fin activa en passiva'!J52</f>
        <v>0</v>
      </c>
      <c r="G77" s="421">
        <f>+E77-F77</f>
        <v>0</v>
      </c>
      <c r="H77" s="423">
        <f t="shared" ref="H77:H86" si="13">ABS(+D77-G77)</f>
        <v>0</v>
      </c>
      <c r="I77" s="421">
        <f t="shared" ref="I77:I97" si="14">ABS(B77)+ABS(C77)</f>
        <v>0</v>
      </c>
      <c r="J77" s="418"/>
      <c r="K77" s="418"/>
      <c r="L77" s="418"/>
      <c r="M77" s="418"/>
      <c r="N77" s="418"/>
      <c r="O77" s="418"/>
      <c r="P77" s="418"/>
      <c r="Q77" s="419"/>
      <c r="R77" s="2"/>
      <c r="S77" s="2"/>
    </row>
    <row r="78" spans="1:19" ht="12.75" customHeight="1">
      <c r="A78" s="484" t="s">
        <v>208</v>
      </c>
      <c r="B78" s="420">
        <f>'10.Balansstanden'!D102</f>
        <v>0</v>
      </c>
      <c r="C78" s="420">
        <f>'10.Balansstanden'!F102</f>
        <v>0</v>
      </c>
      <c r="D78" s="421">
        <f t="shared" si="12"/>
        <v>0</v>
      </c>
      <c r="E78" s="420">
        <f>'7.Mut Fin activa en passiva'!D53</f>
        <v>0</v>
      </c>
      <c r="F78" s="420">
        <f>'7.Mut Fin activa en passiva'!H53+'7.Mut Fin activa en passiva'!J53</f>
        <v>0</v>
      </c>
      <c r="G78" s="421">
        <f t="shared" ref="G78:G86" si="15">+E78-F78</f>
        <v>0</v>
      </c>
      <c r="H78" s="423">
        <f t="shared" si="13"/>
        <v>0</v>
      </c>
      <c r="I78" s="421">
        <f t="shared" si="14"/>
        <v>0</v>
      </c>
      <c r="J78" s="418"/>
      <c r="K78" s="418"/>
      <c r="L78" s="418"/>
      <c r="M78" s="418"/>
      <c r="N78" s="418"/>
      <c r="O78" s="418"/>
      <c r="P78" s="418"/>
      <c r="Q78" s="419"/>
      <c r="R78" s="2"/>
      <c r="S78" s="2"/>
    </row>
    <row r="79" spans="1:19" ht="12.75" customHeight="1">
      <c r="A79" s="484" t="s">
        <v>209</v>
      </c>
      <c r="B79" s="420">
        <f>'10.Balansstanden'!D103</f>
        <v>0</v>
      </c>
      <c r="C79" s="420">
        <f>'10.Balansstanden'!F103</f>
        <v>0</v>
      </c>
      <c r="D79" s="421">
        <f t="shared" si="12"/>
        <v>0</v>
      </c>
      <c r="E79" s="420">
        <f>'7.Mut Fin activa en passiva'!D54</f>
        <v>0</v>
      </c>
      <c r="F79" s="420">
        <f>'7.Mut Fin activa en passiva'!H54+'7.Mut Fin activa en passiva'!J54</f>
        <v>0</v>
      </c>
      <c r="G79" s="421">
        <f t="shared" si="15"/>
        <v>0</v>
      </c>
      <c r="H79" s="423">
        <f t="shared" si="13"/>
        <v>0</v>
      </c>
      <c r="I79" s="421">
        <f t="shared" si="14"/>
        <v>0</v>
      </c>
      <c r="J79" s="418"/>
      <c r="K79" s="418"/>
      <c r="L79" s="418"/>
      <c r="M79" s="418"/>
      <c r="N79" s="418"/>
      <c r="O79" s="418"/>
      <c r="P79" s="418"/>
      <c r="Q79" s="419"/>
      <c r="R79" s="2"/>
      <c r="S79" s="2"/>
    </row>
    <row r="80" spans="1:19" ht="12.75" customHeight="1">
      <c r="A80" s="484" t="s">
        <v>210</v>
      </c>
      <c r="B80" s="420">
        <f>'10.Balansstanden'!D104</f>
        <v>0</v>
      </c>
      <c r="C80" s="420">
        <f>'10.Balansstanden'!F104</f>
        <v>0</v>
      </c>
      <c r="D80" s="421">
        <f t="shared" si="12"/>
        <v>0</v>
      </c>
      <c r="E80" s="420">
        <f>'7.Mut Fin activa en passiva'!D55</f>
        <v>0</v>
      </c>
      <c r="F80" s="420">
        <f>'7.Mut Fin activa en passiva'!H55+'7.Mut Fin activa en passiva'!J55</f>
        <v>0</v>
      </c>
      <c r="G80" s="421">
        <f t="shared" si="15"/>
        <v>0</v>
      </c>
      <c r="H80" s="423">
        <f t="shared" si="13"/>
        <v>0</v>
      </c>
      <c r="I80" s="421">
        <f t="shared" si="14"/>
        <v>0</v>
      </c>
      <c r="J80" s="418"/>
      <c r="K80" s="418"/>
      <c r="L80" s="418"/>
      <c r="M80" s="418"/>
      <c r="N80" s="418"/>
      <c r="O80" s="418"/>
      <c r="P80" s="418"/>
      <c r="Q80" s="419"/>
      <c r="R80" s="2"/>
      <c r="S80" s="2"/>
    </row>
    <row r="81" spans="1:19" ht="12.75" customHeight="1">
      <c r="A81" s="484" t="s">
        <v>211</v>
      </c>
      <c r="B81" s="420">
        <f>'10.Balansstanden'!D105</f>
        <v>0</v>
      </c>
      <c r="C81" s="420">
        <f>'10.Balansstanden'!F105</f>
        <v>0</v>
      </c>
      <c r="D81" s="424">
        <f t="shared" si="12"/>
        <v>0</v>
      </c>
      <c r="E81" s="420">
        <f>'7.Mut Fin activa en passiva'!D56</f>
        <v>0</v>
      </c>
      <c r="F81" s="420">
        <f>'7.Mut Fin activa en passiva'!H56+'7.Mut Fin activa en passiva'!J56</f>
        <v>0</v>
      </c>
      <c r="G81" s="421">
        <f t="shared" si="15"/>
        <v>0</v>
      </c>
      <c r="H81" s="423">
        <f t="shared" si="13"/>
        <v>0</v>
      </c>
      <c r="I81" s="421">
        <f t="shared" si="14"/>
        <v>0</v>
      </c>
      <c r="J81" s="418"/>
      <c r="K81" s="418"/>
      <c r="L81" s="418"/>
      <c r="M81" s="418"/>
      <c r="N81" s="418"/>
      <c r="O81" s="418"/>
      <c r="P81" s="418"/>
      <c r="Q81" s="419"/>
      <c r="R81" s="2"/>
      <c r="S81" s="2"/>
    </row>
    <row r="82" spans="1:19" ht="12.75" customHeight="1">
      <c r="A82" s="484" t="s">
        <v>410</v>
      </c>
      <c r="B82" s="420">
        <f>'10.Balansstanden'!D106</f>
        <v>0</v>
      </c>
      <c r="C82" s="420">
        <f>'10.Balansstanden'!F106</f>
        <v>0</v>
      </c>
      <c r="D82" s="424">
        <f t="shared" si="12"/>
        <v>0</v>
      </c>
      <c r="E82" s="420">
        <f>'7.Mut Fin activa en passiva'!D57</f>
        <v>0</v>
      </c>
      <c r="F82" s="420">
        <f>'7.Mut Fin activa en passiva'!H57+'7.Mut Fin activa en passiva'!J57</f>
        <v>0</v>
      </c>
      <c r="G82" s="421">
        <f t="shared" si="15"/>
        <v>0</v>
      </c>
      <c r="H82" s="423">
        <f t="shared" si="13"/>
        <v>0</v>
      </c>
      <c r="I82" s="421">
        <f t="shared" si="14"/>
        <v>0</v>
      </c>
      <c r="J82" s="418"/>
      <c r="K82" s="418"/>
      <c r="L82" s="418"/>
      <c r="M82" s="418"/>
      <c r="N82" s="418"/>
      <c r="O82" s="418"/>
      <c r="P82" s="418"/>
      <c r="Q82" s="419"/>
      <c r="R82" s="2"/>
      <c r="S82" s="2"/>
    </row>
    <row r="83" spans="1:19" ht="12.75" customHeight="1">
      <c r="A83" s="484" t="s">
        <v>85</v>
      </c>
      <c r="B83" s="420">
        <f>'10.Balansstanden'!D107</f>
        <v>0</v>
      </c>
      <c r="C83" s="420">
        <f>'10.Balansstanden'!F107</f>
        <v>0</v>
      </c>
      <c r="D83" s="424">
        <f t="shared" si="12"/>
        <v>0</v>
      </c>
      <c r="E83" s="420">
        <f>'7.Mut Fin activa en passiva'!D58</f>
        <v>0</v>
      </c>
      <c r="F83" s="420">
        <f>'7.Mut Fin activa en passiva'!H58+'7.Mut Fin activa en passiva'!J58</f>
        <v>0</v>
      </c>
      <c r="G83" s="421">
        <f t="shared" si="15"/>
        <v>0</v>
      </c>
      <c r="H83" s="423">
        <f t="shared" si="13"/>
        <v>0</v>
      </c>
      <c r="I83" s="421">
        <f t="shared" si="14"/>
        <v>0</v>
      </c>
      <c r="J83" s="418"/>
      <c r="K83" s="418"/>
      <c r="L83" s="418"/>
      <c r="M83" s="418"/>
      <c r="N83" s="418"/>
      <c r="O83" s="418"/>
      <c r="P83" s="418"/>
      <c r="Q83" s="419"/>
      <c r="R83" s="2"/>
      <c r="S83" s="2"/>
    </row>
    <row r="84" spans="1:19" ht="12.75" customHeight="1">
      <c r="A84" s="484" t="s">
        <v>86</v>
      </c>
      <c r="B84" s="420">
        <f>'10.Balansstanden'!D108</f>
        <v>0</v>
      </c>
      <c r="C84" s="420">
        <f>'10.Balansstanden'!F108</f>
        <v>0</v>
      </c>
      <c r="D84" s="424">
        <f t="shared" si="12"/>
        <v>0</v>
      </c>
      <c r="E84" s="420">
        <f>'7.Mut Fin activa en passiva'!D59</f>
        <v>0</v>
      </c>
      <c r="F84" s="420">
        <f>'7.Mut Fin activa en passiva'!H59+'7.Mut Fin activa en passiva'!J59</f>
        <v>0</v>
      </c>
      <c r="G84" s="421">
        <f t="shared" si="15"/>
        <v>0</v>
      </c>
      <c r="H84" s="423">
        <f t="shared" si="13"/>
        <v>0</v>
      </c>
      <c r="I84" s="421">
        <f t="shared" si="14"/>
        <v>0</v>
      </c>
      <c r="J84" s="418"/>
      <c r="K84" s="418"/>
      <c r="L84" s="418"/>
      <c r="M84" s="418"/>
      <c r="N84" s="418"/>
      <c r="O84" s="418"/>
      <c r="P84" s="418"/>
      <c r="Q84" s="419"/>
      <c r="R84" s="2"/>
      <c r="S84" s="2"/>
    </row>
    <row r="85" spans="1:19" ht="12.75" customHeight="1">
      <c r="A85" s="484" t="s">
        <v>212</v>
      </c>
      <c r="B85" s="420">
        <f>'10.Balansstanden'!D109</f>
        <v>0</v>
      </c>
      <c r="C85" s="420">
        <f>'10.Balansstanden'!F109</f>
        <v>0</v>
      </c>
      <c r="D85" s="424">
        <f t="shared" si="12"/>
        <v>0</v>
      </c>
      <c r="E85" s="420">
        <f>'7.Mut Fin activa en passiva'!D60</f>
        <v>0</v>
      </c>
      <c r="F85" s="420">
        <f>'7.Mut Fin activa en passiva'!H60+'7.Mut Fin activa en passiva'!J60</f>
        <v>0</v>
      </c>
      <c r="G85" s="421">
        <f t="shared" si="15"/>
        <v>0</v>
      </c>
      <c r="H85" s="423">
        <f t="shared" si="13"/>
        <v>0</v>
      </c>
      <c r="I85" s="421">
        <f t="shared" si="14"/>
        <v>0</v>
      </c>
      <c r="J85" s="418"/>
      <c r="K85" s="418"/>
      <c r="L85" s="418"/>
      <c r="M85" s="418"/>
      <c r="N85" s="418"/>
      <c r="O85" s="418"/>
      <c r="P85" s="418"/>
      <c r="Q85" s="419"/>
      <c r="R85" s="2"/>
      <c r="S85" s="2"/>
    </row>
    <row r="86" spans="1:19" ht="12.75" customHeight="1">
      <c r="A86" s="484" t="s">
        <v>213</v>
      </c>
      <c r="B86" s="420">
        <f>'10.Balansstanden'!D110</f>
        <v>0</v>
      </c>
      <c r="C86" s="420">
        <f>'10.Balansstanden'!F110</f>
        <v>0</v>
      </c>
      <c r="D86" s="424">
        <f t="shared" si="12"/>
        <v>0</v>
      </c>
      <c r="E86" s="420">
        <f>'7.Mut Fin activa en passiva'!D61</f>
        <v>0</v>
      </c>
      <c r="F86" s="420">
        <f>'7.Mut Fin activa en passiva'!H61+'7.Mut Fin activa en passiva'!J61</f>
        <v>0</v>
      </c>
      <c r="G86" s="421">
        <f t="shared" si="15"/>
        <v>0</v>
      </c>
      <c r="H86" s="423">
        <f t="shared" si="13"/>
        <v>0</v>
      </c>
      <c r="I86" s="421">
        <f t="shared" si="14"/>
        <v>0</v>
      </c>
      <c r="J86" s="418"/>
      <c r="K86" s="418"/>
      <c r="L86" s="418"/>
      <c r="M86" s="418"/>
      <c r="N86" s="418"/>
      <c r="O86" s="418"/>
      <c r="P86" s="418"/>
      <c r="Q86" s="419"/>
      <c r="R86" s="2"/>
      <c r="S86" s="2"/>
    </row>
    <row r="87" spans="1:19" ht="12.75" customHeight="1">
      <c r="A87" s="483" t="s">
        <v>248</v>
      </c>
      <c r="B87" s="420"/>
      <c r="C87" s="420"/>
      <c r="D87" s="424"/>
      <c r="E87" s="420"/>
      <c r="F87" s="420"/>
      <c r="G87" s="421"/>
      <c r="H87" s="423"/>
      <c r="I87" s="421"/>
      <c r="J87" s="418"/>
      <c r="K87" s="418"/>
      <c r="L87" s="418"/>
      <c r="M87" s="418"/>
      <c r="N87" s="418"/>
      <c r="O87" s="418"/>
      <c r="P87" s="418"/>
      <c r="Q87" s="419"/>
      <c r="R87" s="2"/>
      <c r="S87" s="2"/>
    </row>
    <row r="88" spans="1:19" ht="12.75" customHeight="1">
      <c r="A88" s="484" t="s">
        <v>398</v>
      </c>
      <c r="B88" s="420">
        <f>'10.Balansstanden'!D112</f>
        <v>0</v>
      </c>
      <c r="C88" s="420">
        <f>'10.Balansstanden'!F112</f>
        <v>0</v>
      </c>
      <c r="D88" s="424">
        <f t="shared" ref="D88:D93" si="16">+C88-B88</f>
        <v>0</v>
      </c>
      <c r="E88" s="420">
        <f>'7.Mut Fin activa en passiva'!D65</f>
        <v>0</v>
      </c>
      <c r="F88" s="420">
        <f>'7.Mut Fin activa en passiva'!H65</f>
        <v>0</v>
      </c>
      <c r="G88" s="421">
        <f t="shared" ref="G88:G93" si="17">+E88-F88</f>
        <v>0</v>
      </c>
      <c r="H88" s="423">
        <f t="shared" ref="H88:H93" si="18">ABS(+D88-G88)</f>
        <v>0</v>
      </c>
      <c r="I88" s="421">
        <f t="shared" ref="I88:I93" si="19">ABS(B88)+ABS(C88)</f>
        <v>0</v>
      </c>
      <c r="J88" s="418"/>
      <c r="K88" s="418"/>
      <c r="L88" s="418"/>
      <c r="M88" s="418"/>
      <c r="N88" s="418"/>
      <c r="O88" s="418"/>
      <c r="P88" s="418"/>
      <c r="Q88" s="419"/>
      <c r="R88" s="2"/>
      <c r="S88" s="2"/>
    </row>
    <row r="89" spans="1:19" ht="12.75" customHeight="1">
      <c r="A89" s="484" t="s">
        <v>399</v>
      </c>
      <c r="B89" s="420">
        <f>'10.Balansstanden'!D113</f>
        <v>0</v>
      </c>
      <c r="C89" s="420">
        <f>'10.Balansstanden'!F113</f>
        <v>0</v>
      </c>
      <c r="D89" s="424">
        <f t="shared" si="16"/>
        <v>0</v>
      </c>
      <c r="E89" s="420">
        <f>'7.Mut Fin activa en passiva'!D66</f>
        <v>0</v>
      </c>
      <c r="F89" s="420">
        <f>'7.Mut Fin activa en passiva'!H66</f>
        <v>0</v>
      </c>
      <c r="G89" s="421">
        <f t="shared" si="17"/>
        <v>0</v>
      </c>
      <c r="H89" s="423">
        <f t="shared" si="18"/>
        <v>0</v>
      </c>
      <c r="I89" s="421">
        <f t="shared" si="19"/>
        <v>0</v>
      </c>
      <c r="J89" s="418"/>
      <c r="K89" s="418"/>
      <c r="L89" s="418"/>
      <c r="M89" s="418"/>
      <c r="N89" s="418"/>
      <c r="O89" s="418"/>
      <c r="P89" s="418"/>
      <c r="Q89" s="419"/>
      <c r="R89" s="2"/>
      <c r="S89" s="2"/>
    </row>
    <row r="90" spans="1:19" ht="12.75" customHeight="1">
      <c r="A90" s="484" t="s">
        <v>428</v>
      </c>
      <c r="B90" s="420">
        <f>'10.Balansstanden'!D114</f>
        <v>0</v>
      </c>
      <c r="C90" s="420">
        <f>'10.Balansstanden'!F114</f>
        <v>0</v>
      </c>
      <c r="D90" s="424">
        <f t="shared" si="16"/>
        <v>0</v>
      </c>
      <c r="E90" s="420">
        <f>'7.Mut Fin activa en passiva'!D67</f>
        <v>0</v>
      </c>
      <c r="F90" s="420">
        <f>'7.Mut Fin activa en passiva'!H67</f>
        <v>0</v>
      </c>
      <c r="G90" s="421">
        <f t="shared" si="17"/>
        <v>0</v>
      </c>
      <c r="H90" s="423">
        <f t="shared" si="18"/>
        <v>0</v>
      </c>
      <c r="I90" s="421">
        <f t="shared" si="19"/>
        <v>0</v>
      </c>
      <c r="J90" s="418"/>
      <c r="K90" s="418"/>
      <c r="L90" s="418"/>
      <c r="M90" s="418"/>
      <c r="N90" s="418"/>
      <c r="O90" s="418"/>
      <c r="P90" s="418"/>
      <c r="Q90" s="419"/>
      <c r="R90" s="2"/>
      <c r="S90" s="2"/>
    </row>
    <row r="91" spans="1:19" ht="12.75" customHeight="1">
      <c r="A91" s="484" t="s">
        <v>400</v>
      </c>
      <c r="B91" s="420">
        <f>'10.Balansstanden'!D115</f>
        <v>0</v>
      </c>
      <c r="C91" s="420">
        <f>'10.Balansstanden'!F115</f>
        <v>0</v>
      </c>
      <c r="D91" s="424">
        <f t="shared" si="16"/>
        <v>0</v>
      </c>
      <c r="E91" s="420">
        <f>'7.Mut Fin activa en passiva'!D68</f>
        <v>0</v>
      </c>
      <c r="F91" s="420">
        <f>'7.Mut Fin activa en passiva'!H68</f>
        <v>0</v>
      </c>
      <c r="G91" s="421">
        <f t="shared" si="17"/>
        <v>0</v>
      </c>
      <c r="H91" s="423">
        <f t="shared" si="18"/>
        <v>0</v>
      </c>
      <c r="I91" s="421">
        <f t="shared" si="19"/>
        <v>0</v>
      </c>
      <c r="J91" s="418"/>
      <c r="K91" s="418"/>
      <c r="L91" s="418"/>
      <c r="M91" s="418"/>
      <c r="N91" s="418"/>
      <c r="O91" s="418"/>
      <c r="P91" s="418"/>
      <c r="Q91" s="419"/>
      <c r="R91" s="2"/>
      <c r="S91" s="2"/>
    </row>
    <row r="92" spans="1:19" ht="12.75" customHeight="1">
      <c r="A92" s="484" t="s">
        <v>401</v>
      </c>
      <c r="B92" s="420">
        <f>'10.Balansstanden'!D116</f>
        <v>0</v>
      </c>
      <c r="C92" s="420">
        <f>'10.Balansstanden'!F116</f>
        <v>0</v>
      </c>
      <c r="D92" s="424">
        <f t="shared" si="16"/>
        <v>0</v>
      </c>
      <c r="E92" s="420">
        <f>'7.Mut Fin activa en passiva'!D69</f>
        <v>0</v>
      </c>
      <c r="F92" s="420">
        <f>'7.Mut Fin activa en passiva'!H69</f>
        <v>0</v>
      </c>
      <c r="G92" s="421">
        <f t="shared" si="17"/>
        <v>0</v>
      </c>
      <c r="H92" s="423">
        <f t="shared" si="18"/>
        <v>0</v>
      </c>
      <c r="I92" s="421">
        <f t="shared" si="19"/>
        <v>0</v>
      </c>
      <c r="J92" s="418"/>
      <c r="K92" s="418"/>
      <c r="L92" s="418"/>
      <c r="M92" s="418"/>
      <c r="N92" s="418"/>
      <c r="O92" s="418"/>
      <c r="P92" s="418"/>
      <c r="Q92" s="419"/>
      <c r="R92" s="2"/>
      <c r="S92" s="2"/>
    </row>
    <row r="93" spans="1:19" ht="12.75" customHeight="1">
      <c r="A93" s="484" t="s">
        <v>87</v>
      </c>
      <c r="B93" s="420">
        <f>'10.Balansstanden'!D117</f>
        <v>0</v>
      </c>
      <c r="C93" s="420">
        <f>'10.Balansstanden'!F117</f>
        <v>0</v>
      </c>
      <c r="D93" s="424">
        <f t="shared" si="16"/>
        <v>0</v>
      </c>
      <c r="E93" s="420">
        <f>'7.Mut Fin activa en passiva'!D70</f>
        <v>0</v>
      </c>
      <c r="F93" s="420">
        <f>'7.Mut Fin activa en passiva'!H70</f>
        <v>0</v>
      </c>
      <c r="G93" s="421">
        <f t="shared" si="17"/>
        <v>0</v>
      </c>
      <c r="H93" s="423">
        <f t="shared" si="18"/>
        <v>0</v>
      </c>
      <c r="I93" s="421">
        <f t="shared" si="19"/>
        <v>0</v>
      </c>
      <c r="J93" s="418"/>
      <c r="K93" s="418"/>
      <c r="L93" s="418"/>
      <c r="M93" s="418"/>
      <c r="N93" s="418"/>
      <c r="O93" s="418"/>
      <c r="P93" s="418"/>
      <c r="Q93" s="419"/>
      <c r="R93" s="2"/>
      <c r="S93" s="2"/>
    </row>
    <row r="94" spans="1:19" ht="12.75" customHeight="1">
      <c r="A94" s="484" t="s">
        <v>214</v>
      </c>
      <c r="B94" s="420">
        <f>'10.Balansstanden'!D118</f>
        <v>0</v>
      </c>
      <c r="C94" s="420">
        <f>'10.Balansstanden'!F118</f>
        <v>0</v>
      </c>
      <c r="D94" s="424">
        <f>+C94-B94</f>
        <v>0</v>
      </c>
      <c r="E94" s="420">
        <f>'7.Mut Fin activa en passiva'!D71</f>
        <v>0</v>
      </c>
      <c r="F94" s="420">
        <f>'7.Mut Fin activa en passiva'!H71</f>
        <v>0</v>
      </c>
      <c r="G94" s="421">
        <f>+E94-F94</f>
        <v>0</v>
      </c>
      <c r="H94" s="423">
        <f>ABS(+D94-G94)</f>
        <v>0</v>
      </c>
      <c r="I94" s="421">
        <f t="shared" si="14"/>
        <v>0</v>
      </c>
      <c r="J94" s="418"/>
      <c r="K94" s="418"/>
      <c r="L94" s="418"/>
      <c r="M94" s="418"/>
      <c r="N94" s="418"/>
      <c r="O94" s="418"/>
      <c r="P94" s="418"/>
      <c r="Q94" s="419"/>
      <c r="R94" s="2"/>
      <c r="S94" s="2"/>
    </row>
    <row r="95" spans="1:19" ht="12.75" customHeight="1">
      <c r="A95" s="484" t="s">
        <v>88</v>
      </c>
      <c r="B95" s="420">
        <f>'10.Balansstanden'!D119</f>
        <v>0</v>
      </c>
      <c r="C95" s="420">
        <f>'10.Balansstanden'!F119</f>
        <v>0</v>
      </c>
      <c r="D95" s="424">
        <f>+C95-B95</f>
        <v>0</v>
      </c>
      <c r="E95" s="420">
        <f>'7.Mut Fin activa en passiva'!D72</f>
        <v>0</v>
      </c>
      <c r="F95" s="420">
        <f>'7.Mut Fin activa en passiva'!H72</f>
        <v>0</v>
      </c>
      <c r="G95" s="421">
        <f>+E95-F95</f>
        <v>0</v>
      </c>
      <c r="H95" s="423">
        <f>ABS(+D95-G95)</f>
        <v>0</v>
      </c>
      <c r="I95" s="421">
        <f t="shared" si="14"/>
        <v>0</v>
      </c>
      <c r="J95" s="418"/>
      <c r="K95" s="418"/>
      <c r="L95" s="418"/>
      <c r="M95" s="418"/>
      <c r="N95" s="418"/>
      <c r="O95" s="418"/>
      <c r="P95" s="418"/>
      <c r="Q95" s="419"/>
      <c r="R95" s="2"/>
      <c r="S95" s="2"/>
    </row>
    <row r="96" spans="1:19" ht="12.75" customHeight="1">
      <c r="A96" s="484" t="s">
        <v>437</v>
      </c>
      <c r="B96" s="420">
        <f>'10.Balansstanden'!D120</f>
        <v>0</v>
      </c>
      <c r="C96" s="420">
        <f>'10.Balansstanden'!F120</f>
        <v>0</v>
      </c>
      <c r="D96" s="424">
        <f>+C96-B96</f>
        <v>0</v>
      </c>
      <c r="E96" s="420">
        <f>'7.Mut Fin activa en passiva'!D73</f>
        <v>0</v>
      </c>
      <c r="F96" s="420">
        <f>'7.Mut Fin activa en passiva'!H73</f>
        <v>0</v>
      </c>
      <c r="G96" s="421">
        <f>+E96-F96</f>
        <v>0</v>
      </c>
      <c r="H96" s="423">
        <f>ABS(+D96-G96)</f>
        <v>0</v>
      </c>
      <c r="I96" s="421">
        <f t="shared" si="14"/>
        <v>0</v>
      </c>
      <c r="J96" s="418"/>
      <c r="K96" s="418"/>
      <c r="L96" s="418"/>
      <c r="M96" s="418"/>
      <c r="N96" s="418"/>
      <c r="O96" s="418"/>
      <c r="P96" s="418"/>
      <c r="Q96" s="419"/>
      <c r="R96" s="2"/>
      <c r="S96" s="2"/>
    </row>
    <row r="97" spans="1:19" ht="12.75" customHeight="1">
      <c r="A97" s="484" t="s">
        <v>215</v>
      </c>
      <c r="B97" s="420">
        <f>'10.Balansstanden'!D121</f>
        <v>0</v>
      </c>
      <c r="C97" s="420">
        <f>'10.Balansstanden'!F121</f>
        <v>0</v>
      </c>
      <c r="D97" s="424">
        <f>+C97-B97</f>
        <v>0</v>
      </c>
      <c r="E97" s="420">
        <f>'7.Mut Fin activa en passiva'!D74</f>
        <v>0</v>
      </c>
      <c r="F97" s="420">
        <f>'7.Mut Fin activa en passiva'!H74</f>
        <v>0</v>
      </c>
      <c r="G97" s="421">
        <f>+E97-F97</f>
        <v>0</v>
      </c>
      <c r="H97" s="423">
        <f>ABS(+D97-G97)</f>
        <v>0</v>
      </c>
      <c r="I97" s="421">
        <f t="shared" si="14"/>
        <v>0</v>
      </c>
      <c r="J97" s="418"/>
      <c r="K97" s="418"/>
      <c r="L97" s="418"/>
      <c r="M97" s="418"/>
      <c r="N97" s="418"/>
      <c r="O97" s="418"/>
      <c r="P97" s="418"/>
      <c r="Q97" s="419"/>
      <c r="R97" s="2"/>
      <c r="S97" s="2"/>
    </row>
    <row r="98" spans="1:19" ht="12.75" customHeight="1">
      <c r="A98" s="485" t="s">
        <v>99</v>
      </c>
      <c r="B98" s="420"/>
      <c r="C98" s="420"/>
      <c r="D98" s="424"/>
      <c r="E98" s="420"/>
      <c r="F98" s="420"/>
      <c r="G98" s="421"/>
      <c r="H98" s="423"/>
      <c r="I98" s="421"/>
      <c r="J98" s="418"/>
      <c r="K98" s="418"/>
      <c r="L98" s="418"/>
      <c r="M98" s="418"/>
      <c r="N98" s="418"/>
      <c r="O98" s="418"/>
      <c r="P98" s="418"/>
      <c r="Q98" s="419"/>
      <c r="R98" s="2"/>
      <c r="S98" s="2"/>
    </row>
    <row r="99" spans="1:19" ht="12.75" customHeight="1">
      <c r="A99" s="484" t="s">
        <v>233</v>
      </c>
      <c r="B99" s="420">
        <f>'10.Balansstanden'!D123</f>
        <v>0</v>
      </c>
      <c r="C99" s="420">
        <f>'10.Balansstanden'!F123</f>
        <v>0</v>
      </c>
      <c r="D99" s="424">
        <f>+C99-B99</f>
        <v>0</v>
      </c>
      <c r="E99" s="420">
        <f>'7.Mut Fin activa en passiva'!D76</f>
        <v>0</v>
      </c>
      <c r="F99" s="420">
        <f>'7.Mut Fin activa en passiva'!H76</f>
        <v>0</v>
      </c>
      <c r="G99" s="421">
        <f>+E99-F99</f>
        <v>0</v>
      </c>
      <c r="H99" s="423">
        <f>ABS(+D99-G99)</f>
        <v>0</v>
      </c>
      <c r="I99" s="421">
        <f>ABS(B99)+ABS(C99)</f>
        <v>0</v>
      </c>
      <c r="J99" s="418"/>
      <c r="K99" s="418"/>
      <c r="L99" s="418"/>
      <c r="M99" s="418"/>
      <c r="N99" s="418"/>
      <c r="O99" s="418"/>
      <c r="P99" s="418"/>
      <c r="Q99" s="419"/>
      <c r="R99" s="2"/>
      <c r="S99" s="2"/>
    </row>
    <row r="100" spans="1:19" ht="12.75" customHeight="1">
      <c r="A100" s="484" t="s">
        <v>406</v>
      </c>
      <c r="B100" s="420"/>
      <c r="C100" s="420"/>
      <c r="D100" s="424"/>
      <c r="E100" s="420"/>
      <c r="F100" s="420"/>
      <c r="G100" s="421"/>
      <c r="H100" s="423"/>
      <c r="I100" s="421"/>
      <c r="J100" s="418"/>
      <c r="K100" s="418"/>
      <c r="L100" s="418"/>
      <c r="M100" s="418"/>
      <c r="N100" s="418"/>
      <c r="O100" s="418"/>
      <c r="P100" s="418"/>
      <c r="Q100" s="419"/>
      <c r="R100" s="2"/>
      <c r="S100" s="2"/>
    </row>
    <row r="101" spans="1:19" ht="12.75" customHeight="1">
      <c r="A101" s="484" t="s">
        <v>402</v>
      </c>
      <c r="B101" s="420">
        <f>'10.Balansstanden'!D125</f>
        <v>0</v>
      </c>
      <c r="C101" s="420">
        <f>'10.Balansstanden'!F125</f>
        <v>0</v>
      </c>
      <c r="D101" s="424">
        <f>+C101-B101</f>
        <v>0</v>
      </c>
      <c r="E101" s="420">
        <f>'7.Mut Fin activa en passiva'!D78</f>
        <v>0</v>
      </c>
      <c r="F101" s="420">
        <f>'7.Mut Fin activa en passiva'!H78</f>
        <v>0</v>
      </c>
      <c r="G101" s="421">
        <f>+E101-F101</f>
        <v>0</v>
      </c>
      <c r="H101" s="423">
        <f>ABS(+D101-G101)</f>
        <v>0</v>
      </c>
      <c r="I101" s="421">
        <f>ABS(B101)+ABS(C101)</f>
        <v>0</v>
      </c>
      <c r="J101" s="418"/>
      <c r="K101" s="418"/>
      <c r="L101" s="418"/>
      <c r="M101" s="418"/>
      <c r="N101" s="418"/>
      <c r="O101" s="418"/>
      <c r="P101" s="418"/>
      <c r="Q101" s="419"/>
      <c r="R101" s="2"/>
      <c r="S101" s="2"/>
    </row>
    <row r="102" spans="1:19" ht="12.75" customHeight="1">
      <c r="A102" s="484" t="s">
        <v>403</v>
      </c>
      <c r="B102" s="420">
        <f>'10.Balansstanden'!D126</f>
        <v>0</v>
      </c>
      <c r="C102" s="420">
        <f>'10.Balansstanden'!F126</f>
        <v>0</v>
      </c>
      <c r="D102" s="424">
        <f>+C102-B102</f>
        <v>0</v>
      </c>
      <c r="E102" s="420">
        <f>'7.Mut Fin activa en passiva'!D79</f>
        <v>0</v>
      </c>
      <c r="F102" s="420">
        <f>'7.Mut Fin activa en passiva'!H79</f>
        <v>0</v>
      </c>
      <c r="G102" s="421">
        <f>+E102-F102</f>
        <v>0</v>
      </c>
      <c r="H102" s="423">
        <f>ABS(+D102-G102)</f>
        <v>0</v>
      </c>
      <c r="I102" s="421">
        <f>ABS(B102)+ABS(C102)</f>
        <v>0</v>
      </c>
      <c r="J102" s="418"/>
      <c r="K102" s="418"/>
      <c r="L102" s="418"/>
      <c r="M102" s="418"/>
      <c r="N102" s="418"/>
      <c r="O102" s="418"/>
      <c r="P102" s="418"/>
      <c r="Q102" s="419"/>
      <c r="R102" s="2"/>
      <c r="S102" s="2"/>
    </row>
    <row r="103" spans="1:19" ht="12.75" customHeight="1">
      <c r="A103" s="484" t="s">
        <v>404</v>
      </c>
      <c r="B103" s="420">
        <f>'10.Balansstanden'!D127</f>
        <v>0</v>
      </c>
      <c r="C103" s="420">
        <f>'10.Balansstanden'!F127</f>
        <v>0</v>
      </c>
      <c r="D103" s="424">
        <f>+C103-B103</f>
        <v>0</v>
      </c>
      <c r="E103" s="420">
        <f>'7.Mut Fin activa en passiva'!D80</f>
        <v>0</v>
      </c>
      <c r="F103" s="420">
        <f>'7.Mut Fin activa en passiva'!H80</f>
        <v>0</v>
      </c>
      <c r="G103" s="421">
        <f>+E103-F103</f>
        <v>0</v>
      </c>
      <c r="H103" s="423">
        <f>ABS(+D103-G103)</f>
        <v>0</v>
      </c>
      <c r="I103" s="421">
        <f>ABS(B103)+ABS(C103)</f>
        <v>0</v>
      </c>
      <c r="J103" s="418"/>
      <c r="K103" s="418"/>
      <c r="L103" s="418"/>
      <c r="M103" s="418"/>
      <c r="N103" s="418"/>
      <c r="O103" s="418"/>
      <c r="P103" s="418"/>
      <c r="Q103" s="419"/>
      <c r="R103" s="2"/>
      <c r="S103" s="2"/>
    </row>
    <row r="104" spans="1:19" ht="12.75" customHeight="1">
      <c r="A104" s="484" t="s">
        <v>405</v>
      </c>
      <c r="B104" s="420">
        <f>'10.Balansstanden'!D128</f>
        <v>0</v>
      </c>
      <c r="C104" s="420">
        <f>'10.Balansstanden'!F128</f>
        <v>0</v>
      </c>
      <c r="D104" s="424">
        <f>+C104-B104</f>
        <v>0</v>
      </c>
      <c r="E104" s="420">
        <f>'7.Mut Fin activa en passiva'!D81</f>
        <v>0</v>
      </c>
      <c r="F104" s="420">
        <f>'7.Mut Fin activa en passiva'!H81</f>
        <v>0</v>
      </c>
      <c r="G104" s="421">
        <f>+E104-F104</f>
        <v>0</v>
      </c>
      <c r="H104" s="423">
        <f>ABS(+D104-G104)</f>
        <v>0</v>
      </c>
      <c r="I104" s="421">
        <f>ABS(B104)+ABS(C104)</f>
        <v>0</v>
      </c>
      <c r="J104" s="418"/>
      <c r="K104" s="418"/>
      <c r="L104" s="418"/>
      <c r="M104" s="418"/>
      <c r="N104" s="418"/>
      <c r="O104" s="418"/>
      <c r="P104" s="418"/>
      <c r="Q104" s="419"/>
      <c r="R104" s="2"/>
      <c r="S104" s="2"/>
    </row>
    <row r="105" spans="1:19" ht="14.25" customHeight="1" thickBot="1">
      <c r="A105" s="463" t="s">
        <v>217</v>
      </c>
      <c r="B105" s="420">
        <f>'10.Balansstanden'!D129</f>
        <v>0</v>
      </c>
      <c r="C105" s="420">
        <f>'10.Balansstanden'!F129</f>
        <v>0</v>
      </c>
      <c r="D105" s="424">
        <f>+C105-B105</f>
        <v>0</v>
      </c>
      <c r="E105" s="420">
        <f>'7.Mut Fin activa en passiva'!D82</f>
        <v>0</v>
      </c>
      <c r="F105" s="420">
        <f>'7.Mut Fin activa en passiva'!H82</f>
        <v>0</v>
      </c>
      <c r="G105" s="421">
        <f>+E105-F105</f>
        <v>0</v>
      </c>
      <c r="H105" s="425">
        <f>ABS(+D105-G105)</f>
        <v>0</v>
      </c>
      <c r="I105" s="421">
        <f>ABS(B105)+ABS(C105)</f>
        <v>0</v>
      </c>
      <c r="J105" s="418"/>
      <c r="K105" s="418"/>
      <c r="L105" s="418"/>
      <c r="M105" s="418"/>
      <c r="N105" s="418"/>
      <c r="O105" s="418"/>
      <c r="P105" s="418"/>
      <c r="Q105" s="419"/>
      <c r="R105" s="2"/>
      <c r="S105" s="2"/>
    </row>
    <row r="106" spans="1:19" ht="12.75" customHeight="1">
      <c r="A106" s="464" t="s">
        <v>335</v>
      </c>
      <c r="B106" s="426"/>
      <c r="C106" s="427"/>
      <c r="D106" s="428"/>
      <c r="E106" s="427"/>
      <c r="F106" s="427"/>
      <c r="G106" s="428"/>
      <c r="H106" s="414">
        <f>SUM(H38:H105)</f>
        <v>0</v>
      </c>
      <c r="I106" s="414">
        <f>SUM(I38:I105)</f>
        <v>0</v>
      </c>
      <c r="J106" s="418"/>
      <c r="K106" s="418"/>
      <c r="L106" s="418"/>
      <c r="M106" s="418"/>
      <c r="N106" s="418"/>
      <c r="O106" s="418"/>
      <c r="P106" s="418"/>
      <c r="Q106" s="419"/>
      <c r="R106" s="2"/>
      <c r="S106" s="2"/>
    </row>
    <row r="107" spans="1:19" ht="12.75" customHeight="1">
      <c r="A107" s="415" t="s">
        <v>332</v>
      </c>
      <c r="B107" s="398">
        <f>+H106</f>
        <v>0</v>
      </c>
      <c r="C107" s="429"/>
      <c r="D107" s="430"/>
      <c r="E107" s="429"/>
      <c r="F107" s="429"/>
      <c r="G107" s="430"/>
      <c r="H107" s="429"/>
      <c r="I107" s="429"/>
      <c r="J107" s="418"/>
      <c r="K107" s="418"/>
      <c r="L107" s="418"/>
      <c r="M107" s="418"/>
      <c r="N107" s="418"/>
      <c r="O107" s="418"/>
      <c r="P107" s="418"/>
      <c r="Q107" s="419"/>
      <c r="R107" s="2"/>
      <c r="S107" s="2"/>
    </row>
    <row r="108" spans="1:19" ht="12.75" customHeight="1">
      <c r="A108" s="408" t="s">
        <v>343</v>
      </c>
      <c r="B108" s="398">
        <f>+I106/2</f>
        <v>0</v>
      </c>
      <c r="C108" s="429"/>
      <c r="D108" s="431"/>
      <c r="E108" s="429"/>
      <c r="F108" s="429"/>
      <c r="G108" s="430"/>
      <c r="H108" s="429"/>
      <c r="I108" s="429"/>
      <c r="J108" s="418"/>
      <c r="K108" s="418"/>
      <c r="L108" s="418"/>
      <c r="M108" s="418"/>
      <c r="N108" s="418"/>
      <c r="O108" s="418"/>
      <c r="P108" s="418"/>
      <c r="Q108" s="419"/>
      <c r="R108" s="2"/>
      <c r="S108" s="2"/>
    </row>
    <row r="109" spans="1:19" ht="12.75" customHeight="1">
      <c r="A109" s="408" t="s">
        <v>344</v>
      </c>
      <c r="B109" s="432" t="e">
        <f>+B107/B108</f>
        <v>#DIV/0!</v>
      </c>
      <c r="C109" s="433"/>
      <c r="D109" s="434"/>
      <c r="E109" s="435"/>
      <c r="F109" s="435"/>
      <c r="G109" s="436"/>
      <c r="H109" s="433"/>
      <c r="I109" s="433"/>
      <c r="J109" s="418"/>
      <c r="K109" s="418"/>
      <c r="L109" s="418"/>
      <c r="M109" s="418"/>
      <c r="N109" s="418"/>
      <c r="O109" s="418"/>
      <c r="P109" s="418"/>
      <c r="Q109" s="419"/>
      <c r="R109" s="2"/>
      <c r="S109" s="2"/>
    </row>
    <row r="110" spans="1:19" ht="12.75" customHeight="1">
      <c r="A110" s="437" t="s">
        <v>328</v>
      </c>
      <c r="B110" s="404" t="e">
        <f>IF(B109="nvt","onvoldoende",IF(B109&lt;=0.01,"voldoende","onvoldoende"))</f>
        <v>#DIV/0!</v>
      </c>
      <c r="C110" s="438"/>
      <c r="D110" s="439"/>
      <c r="E110" s="438"/>
      <c r="F110" s="438"/>
      <c r="G110" s="438"/>
      <c r="H110" s="438"/>
      <c r="I110" s="440"/>
      <c r="J110" s="418"/>
      <c r="K110" s="418"/>
      <c r="L110" s="418"/>
      <c r="M110" s="418"/>
      <c r="N110" s="418"/>
      <c r="O110" s="418"/>
      <c r="P110" s="418"/>
      <c r="Q110" s="419"/>
      <c r="R110" s="2"/>
      <c r="S110" s="2"/>
    </row>
    <row r="111" spans="1:19" s="383" customFormat="1" ht="12.75" customHeight="1">
      <c r="A111" s="441"/>
      <c r="B111" s="442"/>
      <c r="C111" s="443"/>
      <c r="D111" s="444"/>
      <c r="E111" s="443"/>
      <c r="F111" s="443"/>
      <c r="G111" s="443"/>
      <c r="H111" s="443"/>
      <c r="I111" s="445"/>
      <c r="J111" s="446"/>
      <c r="K111" s="446"/>
      <c r="L111" s="446"/>
      <c r="M111" s="446"/>
      <c r="N111" s="446"/>
      <c r="O111" s="446"/>
      <c r="P111" s="446"/>
      <c r="Q111" s="447"/>
    </row>
    <row r="112" spans="1:19" s="409" customFormat="1">
      <c r="A112" s="2"/>
      <c r="B112" s="2"/>
      <c r="C112" s="2"/>
      <c r="D112" s="2"/>
      <c r="E112" s="386"/>
      <c r="F112" s="410"/>
      <c r="G112" s="412"/>
      <c r="H112" s="410"/>
      <c r="I112" s="410"/>
      <c r="J112" s="410"/>
      <c r="K112" s="410"/>
      <c r="L112" s="410"/>
      <c r="M112" s="410"/>
      <c r="N112" s="410"/>
      <c r="O112" s="410"/>
      <c r="P112" s="410"/>
      <c r="Q112" s="410"/>
      <c r="R112" s="410"/>
    </row>
    <row r="113" spans="1:18" s="409" customFormat="1">
      <c r="A113" s="394" t="s">
        <v>358</v>
      </c>
      <c r="B113" s="2"/>
      <c r="C113" s="2"/>
      <c r="D113" s="2"/>
      <c r="E113" s="2"/>
      <c r="F113" s="410"/>
      <c r="G113" s="412"/>
      <c r="H113" s="410"/>
      <c r="I113" s="410"/>
      <c r="J113" s="410"/>
      <c r="K113" s="410"/>
      <c r="L113" s="410"/>
      <c r="M113" s="410"/>
      <c r="N113" s="410"/>
      <c r="O113" s="410"/>
      <c r="P113" s="410"/>
      <c r="Q113" s="410"/>
      <c r="R113" s="410"/>
    </row>
    <row r="114" spans="1:18" s="409" customFormat="1" ht="42.75" customHeight="1">
      <c r="A114" s="457" t="s">
        <v>351</v>
      </c>
      <c r="B114" s="458" t="s">
        <v>352</v>
      </c>
      <c r="C114" s="458" t="s">
        <v>348</v>
      </c>
      <c r="D114" s="459" t="s">
        <v>103</v>
      </c>
      <c r="E114" s="410"/>
      <c r="F114" s="412"/>
      <c r="G114" s="410"/>
      <c r="H114" s="410"/>
      <c r="I114" s="410"/>
      <c r="J114" s="410"/>
      <c r="K114" s="410"/>
      <c r="L114" s="410"/>
      <c r="M114" s="410"/>
      <c r="N114" s="410"/>
      <c r="O114" s="410"/>
      <c r="P114" s="410"/>
      <c r="Q114" s="410"/>
    </row>
    <row r="115" spans="1:18" s="409" customFormat="1">
      <c r="A115" s="467" t="s">
        <v>61</v>
      </c>
      <c r="B115" s="420">
        <f>'5.Kosten- en opbrengstensoort'!$D$10+'5.Kosten- en opbrengstensoort'!$D$11</f>
        <v>0</v>
      </c>
      <c r="C115" s="420">
        <f>SUM('6.Mut Materieel en Immaterieel'!$V$7:$V$52)+SUM('6.Mut Materieel en Immaterieel'!$Z$7:$Z$37)-SUM('6.Mut Materieel en Immaterieel'!$J$7:$J$37)</f>
        <v>0</v>
      </c>
      <c r="D115" s="421">
        <f>ABS(B115-C115)</f>
        <v>0</v>
      </c>
      <c r="E115" s="411"/>
      <c r="F115" s="410"/>
      <c r="G115" s="410"/>
      <c r="H115" s="410"/>
      <c r="I115" s="410"/>
      <c r="J115" s="410"/>
      <c r="K115" s="410"/>
      <c r="L115" s="410"/>
      <c r="M115" s="410"/>
      <c r="N115" s="410"/>
      <c r="O115" s="410"/>
      <c r="P115" s="410"/>
      <c r="Q115" s="410"/>
    </row>
    <row r="116" spans="1:18" s="409" customFormat="1" ht="12.75" customHeight="1">
      <c r="A116" s="467" t="s">
        <v>54</v>
      </c>
      <c r="B116" s="398">
        <f>'5.Kosten- en opbrengstensoort'!$D$71</f>
        <v>0</v>
      </c>
      <c r="C116" s="398">
        <f>SUM('6.Mut Materieel en Immaterieel'!$H$7:$H$37)+SUM('6.Mut Materieel en Immaterieel'!$H$43:$H$52)</f>
        <v>0</v>
      </c>
      <c r="D116" s="424">
        <f>ABS(B116-C116)</f>
        <v>0</v>
      </c>
      <c r="E116" s="411"/>
      <c r="F116" s="410"/>
      <c r="G116" s="410"/>
      <c r="H116" s="410"/>
      <c r="I116" s="410"/>
      <c r="J116" s="410"/>
      <c r="K116" s="410"/>
      <c r="L116" s="410"/>
      <c r="M116" s="410"/>
      <c r="N116" s="410"/>
      <c r="O116" s="410"/>
      <c r="P116" s="410"/>
      <c r="Q116" s="410"/>
    </row>
    <row r="117" spans="1:18" s="409" customFormat="1" ht="38.25">
      <c r="A117" s="405"/>
      <c r="B117" s="458" t="s">
        <v>352</v>
      </c>
      <c r="C117" s="458" t="s">
        <v>354</v>
      </c>
      <c r="D117" s="459" t="s">
        <v>103</v>
      </c>
      <c r="E117" s="411"/>
      <c r="F117" s="410"/>
      <c r="G117" s="410"/>
      <c r="H117" s="410"/>
      <c r="I117" s="410"/>
      <c r="J117" s="410"/>
      <c r="K117" s="410"/>
      <c r="L117" s="410"/>
      <c r="M117" s="410"/>
      <c r="N117" s="410"/>
      <c r="O117" s="410"/>
      <c r="P117" s="410"/>
      <c r="Q117" s="410"/>
    </row>
    <row r="118" spans="1:18" s="409" customFormat="1" ht="12.75" customHeight="1">
      <c r="A118" s="467" t="s">
        <v>349</v>
      </c>
      <c r="B118" s="460">
        <f>'5.Kosten- en opbrengstensoort'!$D$9-'5.Kosten- en opbrengstensoort'!$D$42</f>
        <v>0</v>
      </c>
      <c r="C118" s="460">
        <f>SUM('8.Reserves en voorzieningen'!$E$7:$E$9,'8.Reserves en voorzieningen'!$E$11:$E$16)</f>
        <v>0</v>
      </c>
      <c r="D118" s="424">
        <f>ABS(B118-C118)</f>
        <v>0</v>
      </c>
      <c r="E118" s="411"/>
      <c r="F118" s="410"/>
      <c r="G118" s="410"/>
      <c r="H118" s="410"/>
      <c r="I118" s="410"/>
      <c r="J118" s="410"/>
      <c r="K118" s="410"/>
      <c r="L118" s="410"/>
      <c r="M118" s="410"/>
      <c r="N118" s="410"/>
      <c r="O118" s="410"/>
      <c r="P118" s="410"/>
      <c r="Q118" s="410"/>
    </row>
    <row r="119" spans="1:18" s="409" customFormat="1" ht="38.25">
      <c r="A119" s="405"/>
      <c r="B119" s="458" t="s">
        <v>355</v>
      </c>
      <c r="C119" s="458" t="s">
        <v>356</v>
      </c>
      <c r="D119" s="459" t="s">
        <v>103</v>
      </c>
      <c r="E119" s="411"/>
      <c r="F119" s="410"/>
      <c r="G119" s="410"/>
      <c r="H119" s="410"/>
      <c r="I119" s="410"/>
      <c r="J119" s="410"/>
      <c r="K119" s="410"/>
      <c r="L119" s="410"/>
      <c r="M119" s="410"/>
      <c r="N119" s="410"/>
      <c r="O119" s="410"/>
      <c r="P119" s="410"/>
      <c r="Q119" s="410"/>
    </row>
    <row r="120" spans="1:18" s="409" customFormat="1" ht="12.75" customHeight="1" thickBot="1">
      <c r="A120" s="468" t="s">
        <v>350</v>
      </c>
      <c r="B120" s="413">
        <f>SUM('6.Mut Materieel en Immaterieel'!L7:L21)</f>
        <v>0</v>
      </c>
      <c r="C120" s="413">
        <f>SUM('6.Mut Materieel en Immaterieel'!L23:L37)+SUM('6.Mut Materieel en Immaterieel'!L43:L52)</f>
        <v>0</v>
      </c>
      <c r="D120" s="449">
        <f>ABS(B120+C120)</f>
        <v>0</v>
      </c>
      <c r="E120" s="411"/>
      <c r="F120" s="410"/>
      <c r="G120" s="410"/>
      <c r="H120" s="410"/>
      <c r="I120" s="410"/>
      <c r="J120" s="410"/>
      <c r="K120" s="410"/>
      <c r="L120" s="410"/>
      <c r="M120" s="410"/>
      <c r="N120" s="410"/>
      <c r="O120" s="410"/>
      <c r="P120" s="410"/>
      <c r="Q120" s="410"/>
    </row>
    <row r="121" spans="1:18" s="454" customFormat="1" ht="12.75" customHeight="1">
      <c r="A121" s="450" t="s">
        <v>345</v>
      </c>
      <c r="B121" s="451"/>
      <c r="C121" s="451"/>
      <c r="D121" s="451">
        <f>D115+D116+D118+D120</f>
        <v>0</v>
      </c>
      <c r="E121" s="452"/>
      <c r="F121" s="453"/>
      <c r="G121" s="453"/>
      <c r="H121" s="453"/>
      <c r="I121" s="453"/>
      <c r="J121" s="453"/>
      <c r="K121" s="453"/>
      <c r="L121" s="453"/>
      <c r="M121" s="453"/>
      <c r="N121" s="453"/>
      <c r="O121" s="453"/>
      <c r="P121" s="453"/>
      <c r="Q121" s="453"/>
    </row>
    <row r="122" spans="1:18" s="409" customFormat="1" ht="12.75" customHeight="1">
      <c r="A122" s="448" t="s">
        <v>332</v>
      </c>
      <c r="B122" s="398">
        <f>+D121</f>
        <v>0</v>
      </c>
      <c r="C122" s="429"/>
      <c r="D122" s="430"/>
      <c r="E122" s="392"/>
      <c r="F122" s="410"/>
      <c r="G122" s="410"/>
      <c r="H122" s="410"/>
      <c r="I122" s="410"/>
      <c r="J122" s="410"/>
      <c r="K122" s="410"/>
      <c r="L122" s="410"/>
      <c r="M122" s="410"/>
      <c r="N122" s="410"/>
      <c r="O122" s="410"/>
      <c r="P122" s="410"/>
      <c r="Q122" s="410"/>
    </row>
    <row r="123" spans="1:18" s="409" customFormat="1">
      <c r="A123" s="450" t="s">
        <v>343</v>
      </c>
      <c r="B123" s="398">
        <f>+A22</f>
        <v>0</v>
      </c>
      <c r="C123" s="429"/>
      <c r="D123" s="430"/>
      <c r="E123" s="392"/>
      <c r="F123" s="410"/>
      <c r="G123" s="410"/>
      <c r="H123" s="410"/>
      <c r="I123" s="410"/>
      <c r="J123" s="410"/>
      <c r="K123" s="410"/>
      <c r="L123" s="410"/>
      <c r="M123" s="410"/>
      <c r="N123" s="410"/>
      <c r="O123" s="410"/>
      <c r="P123" s="410"/>
      <c r="Q123" s="410"/>
    </row>
    <row r="124" spans="1:18" s="409" customFormat="1">
      <c r="A124" s="448" t="s">
        <v>333</v>
      </c>
      <c r="B124" s="432" t="e">
        <f>+B122/B123</f>
        <v>#DIV/0!</v>
      </c>
      <c r="C124" s="455"/>
      <c r="D124" s="455"/>
      <c r="E124" s="392"/>
      <c r="F124" s="410"/>
      <c r="G124" s="410"/>
      <c r="H124" s="410"/>
      <c r="I124" s="410"/>
      <c r="J124" s="410"/>
      <c r="K124" s="410"/>
      <c r="L124" s="410"/>
      <c r="M124" s="410"/>
      <c r="N124" s="410"/>
      <c r="O124" s="410"/>
      <c r="P124" s="410"/>
      <c r="Q124" s="410"/>
    </row>
    <row r="125" spans="1:18" s="409" customFormat="1">
      <c r="A125" s="461" t="s">
        <v>328</v>
      </c>
      <c r="B125" s="404" t="e">
        <f>IF(B124&lt;=0.01,"voldoende","onvoldoende")</f>
        <v>#DIV/0!</v>
      </c>
      <c r="C125" s="456"/>
      <c r="D125" s="456"/>
      <c r="E125" s="392"/>
      <c r="F125" s="410"/>
      <c r="G125" s="410"/>
      <c r="H125" s="410"/>
      <c r="I125" s="410"/>
      <c r="J125" s="410"/>
      <c r="K125" s="410"/>
      <c r="L125" s="410"/>
      <c r="M125" s="410"/>
      <c r="N125" s="410"/>
      <c r="O125" s="410"/>
      <c r="P125" s="410"/>
      <c r="Q125" s="410"/>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87"/>
  <sheetViews>
    <sheetView zoomScale="85" zoomScaleNormal="85" workbookViewId="0"/>
  </sheetViews>
  <sheetFormatPr defaultRowHeight="12.75"/>
  <cols>
    <col min="1" max="1" width="66.28515625" style="494" bestFit="1" customWidth="1"/>
    <col min="2" max="2" width="14.42578125" style="494" customWidth="1"/>
    <col min="3" max="3" width="9.140625" style="494"/>
    <col min="4" max="5" width="10.5703125" style="494" bestFit="1" customWidth="1"/>
    <col min="6" max="8" width="11.5703125" style="494" bestFit="1" customWidth="1"/>
    <col min="9" max="9" width="10.5703125" style="494" bestFit="1" customWidth="1"/>
    <col min="10" max="12" width="11.5703125" style="494" bestFit="1" customWidth="1"/>
    <col min="13" max="17" width="10.5703125" style="494" bestFit="1" customWidth="1"/>
    <col min="18" max="22" width="11.5703125" style="494" bestFit="1" customWidth="1"/>
    <col min="23" max="24" width="10.5703125" style="494" bestFit="1" customWidth="1"/>
    <col min="25" max="27" width="11.5703125" style="494" bestFit="1" customWidth="1"/>
    <col min="28" max="16384" width="9.140625" style="494"/>
  </cols>
  <sheetData>
    <row r="1" spans="1:10" ht="18">
      <c r="A1" s="490" t="s">
        <v>448</v>
      </c>
      <c r="B1" s="491"/>
      <c r="C1" s="492"/>
      <c r="D1" s="493"/>
    </row>
    <row r="2" spans="1:10" ht="6.75" customHeight="1">
      <c r="A2" s="490"/>
      <c r="B2" s="491"/>
      <c r="C2" s="492"/>
      <c r="D2" s="493"/>
    </row>
    <row r="3" spans="1:10" ht="50.25" customHeight="1">
      <c r="A3" s="598" t="s">
        <v>442</v>
      </c>
      <c r="B3" s="598"/>
      <c r="C3" s="598"/>
      <c r="D3" s="598"/>
    </row>
    <row r="4" spans="1:10">
      <c r="A4" s="495"/>
      <c r="B4" s="495"/>
      <c r="C4" s="495"/>
      <c r="D4" s="495"/>
    </row>
    <row r="5" spans="1:10" ht="40.5" customHeight="1">
      <c r="A5" s="588" t="s">
        <v>449</v>
      </c>
      <c r="B5" s="588"/>
      <c r="C5" s="588"/>
      <c r="D5" s="588"/>
    </row>
    <row r="6" spans="1:10">
      <c r="A6" s="495"/>
      <c r="B6" s="495"/>
      <c r="C6" s="495"/>
      <c r="D6" s="495"/>
    </row>
    <row r="7" spans="1:10" ht="27" customHeight="1">
      <c r="A7" s="598" t="s">
        <v>458</v>
      </c>
      <c r="B7" s="598"/>
      <c r="C7" s="598"/>
      <c r="D7" s="598"/>
    </row>
    <row r="9" spans="1:10">
      <c r="A9" s="598" t="s">
        <v>322</v>
      </c>
      <c r="B9" s="598"/>
      <c r="C9" s="598"/>
      <c r="D9" s="598"/>
    </row>
    <row r="12" spans="1:10" ht="41.25" customHeight="1" thickBot="1">
      <c r="A12" s="496" t="s">
        <v>443</v>
      </c>
      <c r="B12" s="497" t="s">
        <v>336</v>
      </c>
      <c r="C12" s="497" t="s">
        <v>337</v>
      </c>
      <c r="D12" s="497" t="s">
        <v>338</v>
      </c>
      <c r="E12" s="497" t="s">
        <v>56</v>
      </c>
      <c r="F12" s="497" t="s">
        <v>441</v>
      </c>
      <c r="G12" s="497" t="s">
        <v>57</v>
      </c>
      <c r="H12" s="497" t="s">
        <v>452</v>
      </c>
      <c r="I12" s="498" t="s">
        <v>453</v>
      </c>
      <c r="J12" s="498" t="s">
        <v>451</v>
      </c>
    </row>
    <row r="13" spans="1:10" ht="15" customHeight="1">
      <c r="A13" s="499" t="s">
        <v>70</v>
      </c>
      <c r="B13" s="500">
        <f t="shared" ref="B13:G13" si="0">+SUM(B14:B22)</f>
        <v>0</v>
      </c>
      <c r="C13" s="501">
        <f t="shared" si="0"/>
        <v>0</v>
      </c>
      <c r="D13" s="502">
        <f t="shared" si="0"/>
        <v>0</v>
      </c>
      <c r="E13" s="500">
        <f t="shared" si="0"/>
        <v>0</v>
      </c>
      <c r="F13" s="538"/>
      <c r="G13" s="501">
        <f t="shared" si="0"/>
        <v>0</v>
      </c>
      <c r="H13" s="503">
        <f>+SUM(H14:H22)</f>
        <v>0</v>
      </c>
      <c r="I13" s="504">
        <f>+SUM(I14:I22)</f>
        <v>0</v>
      </c>
      <c r="J13" s="504">
        <f>+SUM(J14:J22)</f>
        <v>0</v>
      </c>
    </row>
    <row r="14" spans="1:10">
      <c r="A14" s="505" t="s">
        <v>218</v>
      </c>
      <c r="B14" s="506">
        <f>+'10.Balansstanden'!D6</f>
        <v>0</v>
      </c>
      <c r="C14" s="507">
        <f>+'10.Balansstanden'!F6</f>
        <v>0</v>
      </c>
      <c r="D14" s="508">
        <f>+C14-B14</f>
        <v>0</v>
      </c>
      <c r="E14" s="506">
        <f>+SUM('6.Mut Materieel en Immaterieel'!D43:L43)</f>
        <v>0</v>
      </c>
      <c r="F14" s="537"/>
      <c r="G14" s="507">
        <f>+SUM('6.Mut Materieel en Immaterieel'!N43:X43)</f>
        <v>0</v>
      </c>
      <c r="H14" s="509">
        <f>+E14-G14</f>
        <v>0</v>
      </c>
      <c r="I14" s="510">
        <f>ABS(D14-H14)</f>
        <v>0</v>
      </c>
      <c r="J14" s="510">
        <f>+ABS(C14)+ABS(B14)</f>
        <v>0</v>
      </c>
    </row>
    <row r="15" spans="1:10">
      <c r="A15" s="505" t="s">
        <v>219</v>
      </c>
      <c r="B15" s="506">
        <f>+'10.Balansstanden'!D7</f>
        <v>0</v>
      </c>
      <c r="C15" s="507">
        <f>+'10.Balansstanden'!F7</f>
        <v>0</v>
      </c>
      <c r="D15" s="508">
        <f t="shared" ref="D15:D22" si="1">+C15-B15</f>
        <v>0</v>
      </c>
      <c r="E15" s="506">
        <f>+SUM('6.Mut Materieel en Immaterieel'!D44:L44)</f>
        <v>0</v>
      </c>
      <c r="F15" s="537"/>
      <c r="G15" s="507">
        <f>+SUM('6.Mut Materieel en Immaterieel'!N44:X44)</f>
        <v>0</v>
      </c>
      <c r="H15" s="509">
        <f t="shared" ref="H15:H22" si="2">+E15-G15</f>
        <v>0</v>
      </c>
      <c r="I15" s="510">
        <f t="shared" ref="I15:I22" si="3">ABS(D15-H15)</f>
        <v>0</v>
      </c>
      <c r="J15" s="510">
        <f t="shared" ref="J15:J22" si="4">+ABS(C15)+ABS(B15)</f>
        <v>0</v>
      </c>
    </row>
    <row r="16" spans="1:10">
      <c r="A16" s="505" t="s">
        <v>220</v>
      </c>
      <c r="B16" s="506">
        <f>+'10.Balansstanden'!D8</f>
        <v>0</v>
      </c>
      <c r="C16" s="507">
        <f>+'10.Balansstanden'!F8</f>
        <v>0</v>
      </c>
      <c r="D16" s="508">
        <f t="shared" si="1"/>
        <v>0</v>
      </c>
      <c r="E16" s="506">
        <f>+SUM('6.Mut Materieel en Immaterieel'!D46:L46)</f>
        <v>0</v>
      </c>
      <c r="F16" s="537"/>
      <c r="G16" s="507">
        <f>+SUM('6.Mut Materieel en Immaterieel'!N46:X46)</f>
        <v>0</v>
      </c>
      <c r="H16" s="509">
        <f t="shared" si="2"/>
        <v>0</v>
      </c>
      <c r="I16" s="510">
        <f t="shared" si="3"/>
        <v>0</v>
      </c>
      <c r="J16" s="510">
        <f t="shared" si="4"/>
        <v>0</v>
      </c>
    </row>
    <row r="17" spans="1:10">
      <c r="A17" s="505" t="s">
        <v>419</v>
      </c>
      <c r="B17" s="506">
        <f>+'10.Balansstanden'!D9</f>
        <v>0</v>
      </c>
      <c r="C17" s="507">
        <f>+'10.Balansstanden'!F9</f>
        <v>0</v>
      </c>
      <c r="D17" s="508">
        <f t="shared" si="1"/>
        <v>0</v>
      </c>
      <c r="E17" s="506">
        <f>+SUM('6.Mut Materieel en Immaterieel'!D47:L47)</f>
        <v>0</v>
      </c>
      <c r="F17" s="537"/>
      <c r="G17" s="507">
        <f>+SUM('6.Mut Materieel en Immaterieel'!N47:X47)</f>
        <v>0</v>
      </c>
      <c r="H17" s="509">
        <f t="shared" si="2"/>
        <v>0</v>
      </c>
      <c r="I17" s="510">
        <f t="shared" si="3"/>
        <v>0</v>
      </c>
      <c r="J17" s="510">
        <f t="shared" si="4"/>
        <v>0</v>
      </c>
    </row>
    <row r="18" spans="1:10">
      <c r="A18" s="505" t="s">
        <v>420</v>
      </c>
      <c r="B18" s="506">
        <f>+'10.Balansstanden'!D10</f>
        <v>0</v>
      </c>
      <c r="C18" s="507">
        <f>+'10.Balansstanden'!F10</f>
        <v>0</v>
      </c>
      <c r="D18" s="508">
        <f t="shared" si="1"/>
        <v>0</v>
      </c>
      <c r="E18" s="506">
        <f>+SUM('6.Mut Materieel en Immaterieel'!D48:L48)</f>
        <v>0</v>
      </c>
      <c r="F18" s="537"/>
      <c r="G18" s="507">
        <f>+SUM('6.Mut Materieel en Immaterieel'!N48:X48)</f>
        <v>0</v>
      </c>
      <c r="H18" s="509">
        <f t="shared" si="2"/>
        <v>0</v>
      </c>
      <c r="I18" s="510">
        <f t="shared" si="3"/>
        <v>0</v>
      </c>
      <c r="J18" s="510">
        <f t="shared" si="4"/>
        <v>0</v>
      </c>
    </row>
    <row r="19" spans="1:10">
      <c r="A19" s="505" t="s">
        <v>221</v>
      </c>
      <c r="B19" s="506">
        <f>+'10.Balansstanden'!D11</f>
        <v>0</v>
      </c>
      <c r="C19" s="507">
        <f>+'10.Balansstanden'!F11</f>
        <v>0</v>
      </c>
      <c r="D19" s="508">
        <f t="shared" si="1"/>
        <v>0</v>
      </c>
      <c r="E19" s="506">
        <f>+SUM('6.Mut Materieel en Immaterieel'!D49:L49)</f>
        <v>0</v>
      </c>
      <c r="F19" s="537"/>
      <c r="G19" s="507">
        <f>+SUM('6.Mut Materieel en Immaterieel'!N49:X49)</f>
        <v>0</v>
      </c>
      <c r="H19" s="509">
        <f t="shared" si="2"/>
        <v>0</v>
      </c>
      <c r="I19" s="510">
        <f t="shared" si="3"/>
        <v>0</v>
      </c>
      <c r="J19" s="510">
        <f t="shared" si="4"/>
        <v>0</v>
      </c>
    </row>
    <row r="20" spans="1:10">
      <c r="A20" s="505" t="s">
        <v>433</v>
      </c>
      <c r="B20" s="506">
        <f>+'10.Balansstanden'!D12</f>
        <v>0</v>
      </c>
      <c r="C20" s="507">
        <f>+'10.Balansstanden'!F12</f>
        <v>0</v>
      </c>
      <c r="D20" s="508">
        <f t="shared" si="1"/>
        <v>0</v>
      </c>
      <c r="E20" s="506">
        <f>+SUM('6.Mut Materieel en Immaterieel'!D50:L50)</f>
        <v>0</v>
      </c>
      <c r="F20" s="537"/>
      <c r="G20" s="507">
        <f>+SUM('6.Mut Materieel en Immaterieel'!N50:X50)</f>
        <v>0</v>
      </c>
      <c r="H20" s="509">
        <f t="shared" si="2"/>
        <v>0</v>
      </c>
      <c r="I20" s="510">
        <f t="shared" si="3"/>
        <v>0</v>
      </c>
      <c r="J20" s="510">
        <f t="shared" si="4"/>
        <v>0</v>
      </c>
    </row>
    <row r="21" spans="1:10">
      <c r="A21" s="505" t="s">
        <v>434</v>
      </c>
      <c r="B21" s="506">
        <f>+'10.Balansstanden'!D13</f>
        <v>0</v>
      </c>
      <c r="C21" s="507">
        <f>+'10.Balansstanden'!F13</f>
        <v>0</v>
      </c>
      <c r="D21" s="508">
        <f t="shared" si="1"/>
        <v>0</v>
      </c>
      <c r="E21" s="506">
        <f>+SUM('6.Mut Materieel en Immaterieel'!D51:L51)</f>
        <v>0</v>
      </c>
      <c r="F21" s="537"/>
      <c r="G21" s="507">
        <f>+SUM('6.Mut Materieel en Immaterieel'!N51:X51)</f>
        <v>0</v>
      </c>
      <c r="H21" s="509">
        <f t="shared" si="2"/>
        <v>0</v>
      </c>
      <c r="I21" s="510">
        <f t="shared" si="3"/>
        <v>0</v>
      </c>
      <c r="J21" s="510">
        <f t="shared" si="4"/>
        <v>0</v>
      </c>
    </row>
    <row r="22" spans="1:10">
      <c r="A22" s="505" t="s">
        <v>72</v>
      </c>
      <c r="B22" s="506">
        <f>+'10.Balansstanden'!D14</f>
        <v>0</v>
      </c>
      <c r="C22" s="507">
        <f>+'10.Balansstanden'!F14</f>
        <v>0</v>
      </c>
      <c r="D22" s="508">
        <f t="shared" si="1"/>
        <v>0</v>
      </c>
      <c r="E22" s="506">
        <f>+SUM('6.Mut Materieel en Immaterieel'!D52:L52)</f>
        <v>0</v>
      </c>
      <c r="F22" s="537"/>
      <c r="G22" s="507">
        <f>+SUM('6.Mut Materieel en Immaterieel'!N52:X52)</f>
        <v>0</v>
      </c>
      <c r="H22" s="509">
        <f t="shared" si="2"/>
        <v>0</v>
      </c>
      <c r="I22" s="510">
        <f t="shared" si="3"/>
        <v>0</v>
      </c>
      <c r="J22" s="510">
        <f t="shared" si="4"/>
        <v>0</v>
      </c>
    </row>
    <row r="23" spans="1:10">
      <c r="A23" s="505"/>
      <c r="B23" s="506"/>
      <c r="C23" s="507"/>
      <c r="D23" s="508"/>
      <c r="E23" s="506"/>
      <c r="F23" s="507"/>
      <c r="G23" s="507"/>
      <c r="H23" s="509"/>
      <c r="I23" s="510"/>
      <c r="J23" s="510"/>
    </row>
    <row r="24" spans="1:10">
      <c r="A24" s="511" t="s">
        <v>62</v>
      </c>
      <c r="B24" s="512">
        <f>+B40+B56</f>
        <v>0</v>
      </c>
      <c r="C24" s="513">
        <f t="shared" ref="C24:H38" si="5">+C40+C56</f>
        <v>0</v>
      </c>
      <c r="D24" s="514">
        <f>+D40+D56</f>
        <v>0</v>
      </c>
      <c r="E24" s="512">
        <f>+E40+E56</f>
        <v>0</v>
      </c>
      <c r="F24" s="507">
        <f t="shared" si="5"/>
        <v>0</v>
      </c>
      <c r="G24" s="513">
        <f t="shared" si="5"/>
        <v>0</v>
      </c>
      <c r="H24" s="515">
        <f>+H40+H56</f>
        <v>0</v>
      </c>
      <c r="I24" s="516">
        <f>ABS(D24-H24)</f>
        <v>0</v>
      </c>
      <c r="J24" s="516">
        <f>SUM(J25:J38)</f>
        <v>0</v>
      </c>
    </row>
    <row r="25" spans="1:10">
      <c r="A25" s="517" t="s">
        <v>204</v>
      </c>
      <c r="B25" s="506">
        <f t="shared" ref="B25:B38" si="6">+B41+B57</f>
        <v>0</v>
      </c>
      <c r="C25" s="507">
        <f t="shared" si="5"/>
        <v>0</v>
      </c>
      <c r="D25" s="508">
        <f t="shared" si="5"/>
        <v>0</v>
      </c>
      <c r="E25" s="506">
        <f t="shared" si="5"/>
        <v>0</v>
      </c>
      <c r="F25" s="507">
        <f t="shared" si="5"/>
        <v>0</v>
      </c>
      <c r="G25" s="507">
        <f t="shared" si="5"/>
        <v>0</v>
      </c>
      <c r="H25" s="509">
        <f t="shared" si="5"/>
        <v>0</v>
      </c>
      <c r="I25" s="510">
        <f>ABS(D25-H25)</f>
        <v>0</v>
      </c>
      <c r="J25" s="510">
        <f>+ABS(C25)+ABS(B25)</f>
        <v>0</v>
      </c>
    </row>
    <row r="26" spans="1:10">
      <c r="A26" s="517" t="s">
        <v>199</v>
      </c>
      <c r="B26" s="506">
        <f t="shared" si="6"/>
        <v>0</v>
      </c>
      <c r="C26" s="507">
        <f t="shared" si="5"/>
        <v>0</v>
      </c>
      <c r="D26" s="508">
        <f t="shared" si="5"/>
        <v>0</v>
      </c>
      <c r="E26" s="506">
        <f t="shared" si="5"/>
        <v>0</v>
      </c>
      <c r="F26" s="507">
        <f t="shared" si="5"/>
        <v>0</v>
      </c>
      <c r="G26" s="507">
        <f t="shared" si="5"/>
        <v>0</v>
      </c>
      <c r="H26" s="509">
        <f t="shared" si="5"/>
        <v>0</v>
      </c>
      <c r="I26" s="510">
        <f t="shared" ref="I26:I38" si="7">ABS(D26-H26)</f>
        <v>0</v>
      </c>
      <c r="J26" s="510">
        <f t="shared" ref="J26:J37" si="8">+ABS(C26)+ABS(B26)</f>
        <v>0</v>
      </c>
    </row>
    <row r="27" spans="1:10">
      <c r="A27" s="517" t="s">
        <v>200</v>
      </c>
      <c r="B27" s="506">
        <f t="shared" si="6"/>
        <v>0</v>
      </c>
      <c r="C27" s="507">
        <f t="shared" si="5"/>
        <v>0</v>
      </c>
      <c r="D27" s="508">
        <f t="shared" si="5"/>
        <v>0</v>
      </c>
      <c r="E27" s="506">
        <f t="shared" si="5"/>
        <v>0</v>
      </c>
      <c r="F27" s="507">
        <f t="shared" si="5"/>
        <v>0</v>
      </c>
      <c r="G27" s="507">
        <f t="shared" si="5"/>
        <v>0</v>
      </c>
      <c r="H27" s="509">
        <f t="shared" si="5"/>
        <v>0</v>
      </c>
      <c r="I27" s="510">
        <f t="shared" si="7"/>
        <v>0</v>
      </c>
      <c r="J27" s="510">
        <f t="shared" si="8"/>
        <v>0</v>
      </c>
    </row>
    <row r="28" spans="1:10">
      <c r="A28" s="517" t="s">
        <v>201</v>
      </c>
      <c r="B28" s="506">
        <f t="shared" si="6"/>
        <v>0</v>
      </c>
      <c r="C28" s="507">
        <f t="shared" si="5"/>
        <v>0</v>
      </c>
      <c r="D28" s="508">
        <f t="shared" si="5"/>
        <v>0</v>
      </c>
      <c r="E28" s="506">
        <f t="shared" si="5"/>
        <v>0</v>
      </c>
      <c r="F28" s="507">
        <f t="shared" si="5"/>
        <v>0</v>
      </c>
      <c r="G28" s="507">
        <f t="shared" si="5"/>
        <v>0</v>
      </c>
      <c r="H28" s="509">
        <f t="shared" si="5"/>
        <v>0</v>
      </c>
      <c r="I28" s="510">
        <f t="shared" si="7"/>
        <v>0</v>
      </c>
      <c r="J28" s="510">
        <f t="shared" si="8"/>
        <v>0</v>
      </c>
    </row>
    <row r="29" spans="1:10">
      <c r="A29" s="517" t="s">
        <v>202</v>
      </c>
      <c r="B29" s="506">
        <f t="shared" si="6"/>
        <v>0</v>
      </c>
      <c r="C29" s="507">
        <f t="shared" si="5"/>
        <v>0</v>
      </c>
      <c r="D29" s="508">
        <f t="shared" si="5"/>
        <v>0</v>
      </c>
      <c r="E29" s="506">
        <f>+E45+E61</f>
        <v>0</v>
      </c>
      <c r="F29" s="507">
        <f t="shared" si="5"/>
        <v>0</v>
      </c>
      <c r="G29" s="507">
        <f t="shared" si="5"/>
        <v>0</v>
      </c>
      <c r="H29" s="509">
        <f t="shared" si="5"/>
        <v>0</v>
      </c>
      <c r="I29" s="510">
        <f t="shared" si="7"/>
        <v>0</v>
      </c>
      <c r="J29" s="510">
        <f t="shared" si="8"/>
        <v>0</v>
      </c>
    </row>
    <row r="30" spans="1:10">
      <c r="A30" s="517" t="s">
        <v>64</v>
      </c>
      <c r="B30" s="506">
        <f t="shared" si="6"/>
        <v>0</v>
      </c>
      <c r="C30" s="507">
        <f t="shared" si="5"/>
        <v>0</v>
      </c>
      <c r="D30" s="508">
        <f t="shared" si="5"/>
        <v>0</v>
      </c>
      <c r="E30" s="506">
        <f t="shared" si="5"/>
        <v>0</v>
      </c>
      <c r="F30" s="507">
        <f t="shared" si="5"/>
        <v>0</v>
      </c>
      <c r="G30" s="507">
        <f t="shared" si="5"/>
        <v>0</v>
      </c>
      <c r="H30" s="509">
        <f t="shared" si="5"/>
        <v>0</v>
      </c>
      <c r="I30" s="510">
        <f t="shared" si="7"/>
        <v>0</v>
      </c>
      <c r="J30" s="510">
        <f t="shared" si="8"/>
        <v>0</v>
      </c>
    </row>
    <row r="31" spans="1:10">
      <c r="A31" s="517" t="s">
        <v>222</v>
      </c>
      <c r="B31" s="506">
        <f t="shared" si="6"/>
        <v>0</v>
      </c>
      <c r="C31" s="507">
        <f t="shared" si="5"/>
        <v>0</v>
      </c>
      <c r="D31" s="508">
        <f t="shared" si="5"/>
        <v>0</v>
      </c>
      <c r="E31" s="506">
        <f>+E47+E63</f>
        <v>0</v>
      </c>
      <c r="F31" s="507">
        <f>+F47+F63</f>
        <v>0</v>
      </c>
      <c r="G31" s="507">
        <f t="shared" si="5"/>
        <v>0</v>
      </c>
      <c r="H31" s="509">
        <f>+H47+H63</f>
        <v>0</v>
      </c>
      <c r="I31" s="510">
        <f t="shared" si="7"/>
        <v>0</v>
      </c>
      <c r="J31" s="510">
        <f t="shared" si="8"/>
        <v>0</v>
      </c>
    </row>
    <row r="32" spans="1:10">
      <c r="A32" s="517" t="s">
        <v>223</v>
      </c>
      <c r="B32" s="506">
        <f t="shared" si="6"/>
        <v>0</v>
      </c>
      <c r="C32" s="507">
        <f t="shared" si="5"/>
        <v>0</v>
      </c>
      <c r="D32" s="508">
        <f t="shared" si="5"/>
        <v>0</v>
      </c>
      <c r="E32" s="506">
        <f t="shared" si="5"/>
        <v>0</v>
      </c>
      <c r="F32" s="507">
        <f t="shared" si="5"/>
        <v>0</v>
      </c>
      <c r="G32" s="507">
        <f t="shared" si="5"/>
        <v>0</v>
      </c>
      <c r="H32" s="509">
        <f t="shared" si="5"/>
        <v>0</v>
      </c>
      <c r="I32" s="510">
        <f t="shared" si="7"/>
        <v>0</v>
      </c>
      <c r="J32" s="510">
        <f t="shared" si="8"/>
        <v>0</v>
      </c>
    </row>
    <row r="33" spans="1:10">
      <c r="A33" s="517" t="s">
        <v>241</v>
      </c>
      <c r="B33" s="506">
        <f t="shared" si="6"/>
        <v>0</v>
      </c>
      <c r="C33" s="507">
        <f t="shared" si="5"/>
        <v>0</v>
      </c>
      <c r="D33" s="508">
        <f t="shared" si="5"/>
        <v>0</v>
      </c>
      <c r="E33" s="506">
        <f t="shared" si="5"/>
        <v>0</v>
      </c>
      <c r="F33" s="507">
        <f t="shared" si="5"/>
        <v>0</v>
      </c>
      <c r="G33" s="507">
        <f t="shared" si="5"/>
        <v>0</v>
      </c>
      <c r="H33" s="509">
        <f t="shared" si="5"/>
        <v>0</v>
      </c>
      <c r="I33" s="510">
        <f t="shared" si="7"/>
        <v>0</v>
      </c>
      <c r="J33" s="510">
        <f t="shared" si="8"/>
        <v>0</v>
      </c>
    </row>
    <row r="34" spans="1:10">
      <c r="A34" s="517" t="s">
        <v>242</v>
      </c>
      <c r="B34" s="506">
        <f t="shared" si="6"/>
        <v>0</v>
      </c>
      <c r="C34" s="507">
        <f t="shared" si="5"/>
        <v>0</v>
      </c>
      <c r="D34" s="508">
        <f t="shared" si="5"/>
        <v>0</v>
      </c>
      <c r="E34" s="506">
        <f t="shared" si="5"/>
        <v>0</v>
      </c>
      <c r="F34" s="507">
        <f t="shared" si="5"/>
        <v>0</v>
      </c>
      <c r="G34" s="507">
        <f t="shared" si="5"/>
        <v>0</v>
      </c>
      <c r="H34" s="509">
        <f t="shared" si="5"/>
        <v>0</v>
      </c>
      <c r="I34" s="510">
        <f t="shared" si="7"/>
        <v>0</v>
      </c>
      <c r="J34" s="510">
        <f t="shared" si="8"/>
        <v>0</v>
      </c>
    </row>
    <row r="35" spans="1:10">
      <c r="A35" s="517" t="s">
        <v>243</v>
      </c>
      <c r="B35" s="506">
        <f t="shared" si="6"/>
        <v>0</v>
      </c>
      <c r="C35" s="507">
        <f t="shared" si="5"/>
        <v>0</v>
      </c>
      <c r="D35" s="508">
        <f t="shared" si="5"/>
        <v>0</v>
      </c>
      <c r="E35" s="506">
        <f t="shared" si="5"/>
        <v>0</v>
      </c>
      <c r="F35" s="507">
        <f t="shared" si="5"/>
        <v>0</v>
      </c>
      <c r="G35" s="507">
        <f t="shared" si="5"/>
        <v>0</v>
      </c>
      <c r="H35" s="509">
        <f t="shared" si="5"/>
        <v>0</v>
      </c>
      <c r="I35" s="510">
        <f t="shared" si="7"/>
        <v>0</v>
      </c>
      <c r="J35" s="510">
        <f t="shared" si="8"/>
        <v>0</v>
      </c>
    </row>
    <row r="36" spans="1:10">
      <c r="A36" s="517" t="s">
        <v>65</v>
      </c>
      <c r="B36" s="506">
        <f t="shared" si="6"/>
        <v>0</v>
      </c>
      <c r="C36" s="507">
        <f t="shared" si="5"/>
        <v>0</v>
      </c>
      <c r="D36" s="508">
        <f t="shared" si="5"/>
        <v>0</v>
      </c>
      <c r="E36" s="506">
        <f t="shared" si="5"/>
        <v>0</v>
      </c>
      <c r="F36" s="507">
        <f t="shared" si="5"/>
        <v>0</v>
      </c>
      <c r="G36" s="507">
        <f t="shared" si="5"/>
        <v>0</v>
      </c>
      <c r="H36" s="509">
        <f t="shared" si="5"/>
        <v>0</v>
      </c>
      <c r="I36" s="510">
        <f t="shared" si="7"/>
        <v>0</v>
      </c>
      <c r="J36" s="510">
        <f t="shared" si="8"/>
        <v>0</v>
      </c>
    </row>
    <row r="37" spans="1:10">
      <c r="A37" s="517" t="s">
        <v>66</v>
      </c>
      <c r="B37" s="506">
        <f t="shared" si="6"/>
        <v>0</v>
      </c>
      <c r="C37" s="507">
        <f t="shared" si="5"/>
        <v>0</v>
      </c>
      <c r="D37" s="508">
        <f t="shared" si="5"/>
        <v>0</v>
      </c>
      <c r="E37" s="506">
        <f t="shared" si="5"/>
        <v>0</v>
      </c>
      <c r="F37" s="507">
        <f t="shared" si="5"/>
        <v>0</v>
      </c>
      <c r="G37" s="507">
        <f t="shared" si="5"/>
        <v>0</v>
      </c>
      <c r="H37" s="509">
        <f t="shared" si="5"/>
        <v>0</v>
      </c>
      <c r="I37" s="510">
        <f t="shared" si="7"/>
        <v>0</v>
      </c>
      <c r="J37" s="510">
        <f t="shared" si="8"/>
        <v>0</v>
      </c>
    </row>
    <row r="38" spans="1:10">
      <c r="A38" s="517" t="s">
        <v>67</v>
      </c>
      <c r="B38" s="506">
        <f t="shared" si="6"/>
        <v>0</v>
      </c>
      <c r="C38" s="507">
        <f t="shared" si="5"/>
        <v>0</v>
      </c>
      <c r="D38" s="508">
        <f t="shared" si="5"/>
        <v>0</v>
      </c>
      <c r="E38" s="506">
        <f t="shared" si="5"/>
        <v>0</v>
      </c>
      <c r="F38" s="507">
        <f t="shared" si="5"/>
        <v>0</v>
      </c>
      <c r="G38" s="507">
        <f t="shared" si="5"/>
        <v>0</v>
      </c>
      <c r="H38" s="509">
        <f t="shared" si="5"/>
        <v>0</v>
      </c>
      <c r="I38" s="510">
        <f t="shared" si="7"/>
        <v>0</v>
      </c>
      <c r="J38" s="510">
        <f>+ABS(C38)+ABS(B38)</f>
        <v>0</v>
      </c>
    </row>
    <row r="39" spans="1:10">
      <c r="A39" s="511"/>
      <c r="B39" s="512"/>
      <c r="C39" s="513"/>
      <c r="D39" s="514"/>
      <c r="E39" s="512"/>
      <c r="F39" s="507"/>
      <c r="G39" s="513"/>
      <c r="H39" s="515"/>
      <c r="I39" s="516"/>
      <c r="J39" s="516"/>
    </row>
    <row r="40" spans="1:10">
      <c r="A40" s="518" t="s">
        <v>63</v>
      </c>
      <c r="B40" s="519">
        <f>+SUM(B41:B54)</f>
        <v>0</v>
      </c>
      <c r="C40" s="520">
        <f>+SUM(C41:C54)</f>
        <v>0</v>
      </c>
      <c r="D40" s="521">
        <f>+C40-B40</f>
        <v>0</v>
      </c>
      <c r="E40" s="519">
        <f>+SUM(E41:E54)</f>
        <v>0</v>
      </c>
      <c r="F40" s="507">
        <f>+SUM(F41:F54)</f>
        <v>0</v>
      </c>
      <c r="G40" s="520">
        <f>+SUM(G41:G54)</f>
        <v>0</v>
      </c>
      <c r="H40" s="522">
        <f t="shared" ref="H40:H47" si="9">+E40-G40</f>
        <v>0</v>
      </c>
      <c r="I40" s="523"/>
      <c r="J40" s="523"/>
    </row>
    <row r="41" spans="1:10">
      <c r="A41" s="517" t="s">
        <v>204</v>
      </c>
      <c r="B41" s="506">
        <f>+'10.Balansstanden'!D17</f>
        <v>0</v>
      </c>
      <c r="C41" s="507">
        <f>+'10.Balansstanden'!F17</f>
        <v>0</v>
      </c>
      <c r="D41" s="508">
        <f>+C41-B41</f>
        <v>0</v>
      </c>
      <c r="E41" s="506">
        <f>+SUM('6.Mut Materieel en Immaterieel'!D7:L7)</f>
        <v>0</v>
      </c>
      <c r="F41" s="507">
        <f>+SUM('6.Mut Materieel en Immaterieel'!L7:L7)</f>
        <v>0</v>
      </c>
      <c r="G41" s="507">
        <f>+SUM('6.Mut Materieel en Immaterieel'!N7:Z7)</f>
        <v>0</v>
      </c>
      <c r="H41" s="509">
        <f>+E41-G41</f>
        <v>0</v>
      </c>
      <c r="I41" s="510"/>
      <c r="J41" s="510"/>
    </row>
    <row r="42" spans="1:10">
      <c r="A42" s="517" t="s">
        <v>199</v>
      </c>
      <c r="B42" s="506">
        <f>+'10.Balansstanden'!D18</f>
        <v>0</v>
      </c>
      <c r="C42" s="507">
        <f>+'10.Balansstanden'!F18</f>
        <v>0</v>
      </c>
      <c r="D42" s="508">
        <f t="shared" ref="D42:D70" si="10">+C42-B42</f>
        <v>0</v>
      </c>
      <c r="E42" s="506">
        <f>+SUM('6.Mut Materieel en Immaterieel'!D8:L8)</f>
        <v>0</v>
      </c>
      <c r="F42" s="507">
        <f>+SUM('6.Mut Materieel en Immaterieel'!L8:L8)</f>
        <v>0</v>
      </c>
      <c r="G42" s="507">
        <f>+SUM('6.Mut Materieel en Immaterieel'!N8:Z8)</f>
        <v>0</v>
      </c>
      <c r="H42" s="509">
        <f t="shared" si="9"/>
        <v>0</v>
      </c>
      <c r="I42" s="510"/>
      <c r="J42" s="510"/>
    </row>
    <row r="43" spans="1:10">
      <c r="A43" s="517" t="s">
        <v>200</v>
      </c>
      <c r="B43" s="506">
        <f>+'10.Balansstanden'!D19</f>
        <v>0</v>
      </c>
      <c r="C43" s="507">
        <f>+'10.Balansstanden'!F19</f>
        <v>0</v>
      </c>
      <c r="D43" s="508">
        <f t="shared" si="10"/>
        <v>0</v>
      </c>
      <c r="E43" s="506">
        <f>+SUM('6.Mut Materieel en Immaterieel'!D9:L9)</f>
        <v>0</v>
      </c>
      <c r="F43" s="507">
        <f>+SUM('6.Mut Materieel en Immaterieel'!L9:L9)</f>
        <v>0</v>
      </c>
      <c r="G43" s="507">
        <f>+SUM('6.Mut Materieel en Immaterieel'!N9:Z9)</f>
        <v>0</v>
      </c>
      <c r="H43" s="509">
        <f t="shared" si="9"/>
        <v>0</v>
      </c>
      <c r="I43" s="510"/>
      <c r="J43" s="510"/>
    </row>
    <row r="44" spans="1:10">
      <c r="A44" s="517" t="s">
        <v>201</v>
      </c>
      <c r="B44" s="506">
        <f>+'10.Balansstanden'!D20</f>
        <v>0</v>
      </c>
      <c r="C44" s="507">
        <f>+'10.Balansstanden'!F20</f>
        <v>0</v>
      </c>
      <c r="D44" s="508">
        <f t="shared" si="10"/>
        <v>0</v>
      </c>
      <c r="E44" s="506">
        <f>+SUM('6.Mut Materieel en Immaterieel'!D10:L10)</f>
        <v>0</v>
      </c>
      <c r="F44" s="507">
        <f>+SUM('6.Mut Materieel en Immaterieel'!L10:L10)</f>
        <v>0</v>
      </c>
      <c r="G44" s="507">
        <f>+SUM('6.Mut Materieel en Immaterieel'!N10:Z10)</f>
        <v>0</v>
      </c>
      <c r="H44" s="509">
        <f t="shared" si="9"/>
        <v>0</v>
      </c>
      <c r="I44" s="510"/>
      <c r="J44" s="510"/>
    </row>
    <row r="45" spans="1:10">
      <c r="A45" s="517" t="s">
        <v>202</v>
      </c>
      <c r="B45" s="506">
        <f>+'10.Balansstanden'!D21</f>
        <v>0</v>
      </c>
      <c r="C45" s="507">
        <f>+'10.Balansstanden'!F21</f>
        <v>0</v>
      </c>
      <c r="D45" s="508">
        <f t="shared" si="10"/>
        <v>0</v>
      </c>
      <c r="E45" s="506">
        <f>+SUM('6.Mut Materieel en Immaterieel'!D11:L11)</f>
        <v>0</v>
      </c>
      <c r="F45" s="507">
        <f>+SUM('6.Mut Materieel en Immaterieel'!L11:L11)</f>
        <v>0</v>
      </c>
      <c r="G45" s="507">
        <f>+SUM('6.Mut Materieel en Immaterieel'!N11:Z11)</f>
        <v>0</v>
      </c>
      <c r="H45" s="509">
        <f t="shared" si="9"/>
        <v>0</v>
      </c>
      <c r="I45" s="510"/>
      <c r="J45" s="510"/>
    </row>
    <row r="46" spans="1:10">
      <c r="A46" s="517" t="s">
        <v>64</v>
      </c>
      <c r="B46" s="506">
        <f>+'10.Balansstanden'!D22</f>
        <v>0</v>
      </c>
      <c r="C46" s="507">
        <f>+'10.Balansstanden'!F22</f>
        <v>0</v>
      </c>
      <c r="D46" s="508">
        <f t="shared" si="10"/>
        <v>0</v>
      </c>
      <c r="E46" s="506">
        <f>+SUM('6.Mut Materieel en Immaterieel'!D13:L13)</f>
        <v>0</v>
      </c>
      <c r="F46" s="507">
        <f>+SUM('6.Mut Materieel en Immaterieel'!L13:L13)</f>
        <v>0</v>
      </c>
      <c r="G46" s="507">
        <f>+SUM('6.Mut Materieel en Immaterieel'!N13:Z13)</f>
        <v>0</v>
      </c>
      <c r="H46" s="509">
        <f t="shared" si="9"/>
        <v>0</v>
      </c>
      <c r="I46" s="510"/>
      <c r="J46" s="510"/>
    </row>
    <row r="47" spans="1:10">
      <c r="A47" s="517" t="s">
        <v>222</v>
      </c>
      <c r="B47" s="506">
        <f>+'10.Balansstanden'!D23</f>
        <v>0</v>
      </c>
      <c r="C47" s="507">
        <f>+'10.Balansstanden'!F23</f>
        <v>0</v>
      </c>
      <c r="D47" s="508">
        <f t="shared" si="10"/>
        <v>0</v>
      </c>
      <c r="E47" s="506">
        <f>+SUM('6.Mut Materieel en Immaterieel'!D14:L14)</f>
        <v>0</v>
      </c>
      <c r="F47" s="507">
        <f>+SUM('6.Mut Materieel en Immaterieel'!L14:L14)</f>
        <v>0</v>
      </c>
      <c r="G47" s="507">
        <f>+SUM('6.Mut Materieel en Immaterieel'!N14:Z14)</f>
        <v>0</v>
      </c>
      <c r="H47" s="509">
        <f t="shared" si="9"/>
        <v>0</v>
      </c>
      <c r="I47" s="510"/>
      <c r="J47" s="510"/>
    </row>
    <row r="48" spans="1:10">
      <c r="A48" s="517" t="s">
        <v>223</v>
      </c>
      <c r="B48" s="506"/>
      <c r="C48" s="507"/>
      <c r="D48" s="508"/>
      <c r="E48" s="506"/>
      <c r="F48" s="507"/>
      <c r="G48" s="507"/>
      <c r="H48" s="509"/>
      <c r="I48" s="510"/>
      <c r="J48" s="510"/>
    </row>
    <row r="49" spans="1:10">
      <c r="A49" s="517" t="s">
        <v>241</v>
      </c>
      <c r="B49" s="506">
        <f>+'10.Balansstanden'!D25</f>
        <v>0</v>
      </c>
      <c r="C49" s="507">
        <f>+'10.Balansstanden'!F25</f>
        <v>0</v>
      </c>
      <c r="D49" s="508">
        <f t="shared" si="10"/>
        <v>0</v>
      </c>
      <c r="E49" s="506">
        <f>+SUM('6.Mut Materieel en Immaterieel'!D16:L16)</f>
        <v>0</v>
      </c>
      <c r="F49" s="507">
        <f>+SUM('6.Mut Materieel en Immaterieel'!L16:L16)</f>
        <v>0</v>
      </c>
      <c r="G49" s="507">
        <f>+SUM('6.Mut Materieel en Immaterieel'!N16:Z16)</f>
        <v>0</v>
      </c>
      <c r="H49" s="509">
        <f t="shared" ref="H49:H54" si="11">+E49-G49</f>
        <v>0</v>
      </c>
      <c r="I49" s="510"/>
      <c r="J49" s="510"/>
    </row>
    <row r="50" spans="1:10">
      <c r="A50" s="517" t="s">
        <v>242</v>
      </c>
      <c r="B50" s="506">
        <f>+'10.Balansstanden'!D26</f>
        <v>0</v>
      </c>
      <c r="C50" s="507">
        <f>+'10.Balansstanden'!F26</f>
        <v>0</v>
      </c>
      <c r="D50" s="508">
        <f t="shared" si="10"/>
        <v>0</v>
      </c>
      <c r="E50" s="506">
        <f>+SUM('6.Mut Materieel en Immaterieel'!D17:L17)</f>
        <v>0</v>
      </c>
      <c r="F50" s="507">
        <f>+SUM('6.Mut Materieel en Immaterieel'!L17:L17)</f>
        <v>0</v>
      </c>
      <c r="G50" s="507">
        <f>+SUM('6.Mut Materieel en Immaterieel'!N17:Z17)</f>
        <v>0</v>
      </c>
      <c r="H50" s="509">
        <f t="shared" si="11"/>
        <v>0</v>
      </c>
      <c r="I50" s="510"/>
      <c r="J50" s="510"/>
    </row>
    <row r="51" spans="1:10">
      <c r="A51" s="517" t="s">
        <v>243</v>
      </c>
      <c r="B51" s="506">
        <f>+'10.Balansstanden'!D27</f>
        <v>0</v>
      </c>
      <c r="C51" s="507">
        <f>+'10.Balansstanden'!F27</f>
        <v>0</v>
      </c>
      <c r="D51" s="508">
        <f t="shared" si="10"/>
        <v>0</v>
      </c>
      <c r="E51" s="506">
        <f>+SUM('6.Mut Materieel en Immaterieel'!D18:L18)</f>
        <v>0</v>
      </c>
      <c r="F51" s="507">
        <f>+SUM('6.Mut Materieel en Immaterieel'!L18:L18)</f>
        <v>0</v>
      </c>
      <c r="G51" s="507">
        <f>+SUM('6.Mut Materieel en Immaterieel'!N18:Z18)</f>
        <v>0</v>
      </c>
      <c r="H51" s="509">
        <f t="shared" si="11"/>
        <v>0</v>
      </c>
      <c r="I51" s="510"/>
      <c r="J51" s="510"/>
    </row>
    <row r="52" spans="1:10">
      <c r="A52" s="517" t="s">
        <v>65</v>
      </c>
      <c r="B52" s="506">
        <f>+'10.Balansstanden'!D28</f>
        <v>0</v>
      </c>
      <c r="C52" s="507">
        <f>+'10.Balansstanden'!F28</f>
        <v>0</v>
      </c>
      <c r="D52" s="508">
        <f t="shared" si="10"/>
        <v>0</v>
      </c>
      <c r="E52" s="506">
        <f>+SUM('6.Mut Materieel en Immaterieel'!D19:L19)</f>
        <v>0</v>
      </c>
      <c r="F52" s="507">
        <f>+SUM('6.Mut Materieel en Immaterieel'!L19:L19)</f>
        <v>0</v>
      </c>
      <c r="G52" s="507">
        <f>+SUM('6.Mut Materieel en Immaterieel'!N19:Z19)</f>
        <v>0</v>
      </c>
      <c r="H52" s="509">
        <f t="shared" si="11"/>
        <v>0</v>
      </c>
      <c r="I52" s="510"/>
      <c r="J52" s="510"/>
    </row>
    <row r="53" spans="1:10">
      <c r="A53" s="517" t="s">
        <v>66</v>
      </c>
      <c r="B53" s="506">
        <f>+'10.Balansstanden'!D29</f>
        <v>0</v>
      </c>
      <c r="C53" s="507">
        <f>+'10.Balansstanden'!F29</f>
        <v>0</v>
      </c>
      <c r="D53" s="508">
        <f t="shared" si="10"/>
        <v>0</v>
      </c>
      <c r="E53" s="506">
        <f>+SUM('6.Mut Materieel en Immaterieel'!D20:L20)</f>
        <v>0</v>
      </c>
      <c r="F53" s="507">
        <f>+SUM('6.Mut Materieel en Immaterieel'!L20:L20)</f>
        <v>0</v>
      </c>
      <c r="G53" s="507">
        <f>+SUM('6.Mut Materieel en Immaterieel'!N20:Z20)</f>
        <v>0</v>
      </c>
      <c r="H53" s="509">
        <f t="shared" si="11"/>
        <v>0</v>
      </c>
      <c r="I53" s="510"/>
      <c r="J53" s="510"/>
    </row>
    <row r="54" spans="1:10">
      <c r="A54" s="517" t="s">
        <v>67</v>
      </c>
      <c r="B54" s="506">
        <f>+'10.Balansstanden'!D30</f>
        <v>0</v>
      </c>
      <c r="C54" s="507">
        <f>+'10.Balansstanden'!F30</f>
        <v>0</v>
      </c>
      <c r="D54" s="508">
        <f t="shared" si="10"/>
        <v>0</v>
      </c>
      <c r="E54" s="506">
        <f>+SUM('6.Mut Materieel en Immaterieel'!D21:L21)</f>
        <v>0</v>
      </c>
      <c r="F54" s="507">
        <f>+SUM('6.Mut Materieel en Immaterieel'!L21:L21)</f>
        <v>0</v>
      </c>
      <c r="G54" s="507">
        <f>+SUM('6.Mut Materieel en Immaterieel'!N21:Z21)</f>
        <v>0</v>
      </c>
      <c r="H54" s="509">
        <f t="shared" si="11"/>
        <v>0</v>
      </c>
      <c r="I54" s="510"/>
      <c r="J54" s="510"/>
    </row>
    <row r="55" spans="1:10">
      <c r="A55" s="517"/>
      <c r="B55" s="506"/>
      <c r="C55" s="507"/>
      <c r="D55" s="508"/>
      <c r="E55" s="506"/>
      <c r="F55" s="507"/>
      <c r="G55" s="507"/>
      <c r="H55" s="509"/>
      <c r="I55" s="510"/>
      <c r="J55" s="510"/>
    </row>
    <row r="56" spans="1:10">
      <c r="A56" s="518" t="s">
        <v>68</v>
      </c>
      <c r="B56" s="519">
        <f>+SUM(B57:B70)</f>
        <v>0</v>
      </c>
      <c r="C56" s="520">
        <f>+SUM(C57:C70)</f>
        <v>0</v>
      </c>
      <c r="D56" s="521">
        <f>+C56-B56</f>
        <v>0</v>
      </c>
      <c r="E56" s="519">
        <f>+SUM(E57:E70)</f>
        <v>0</v>
      </c>
      <c r="F56" s="507">
        <f>+SUM(F57:F70)</f>
        <v>0</v>
      </c>
      <c r="G56" s="520">
        <f>+SUM(G57:G70)</f>
        <v>0</v>
      </c>
      <c r="H56" s="522">
        <f t="shared" ref="H56:H63" si="12">+E56-G56</f>
        <v>0</v>
      </c>
      <c r="I56" s="523"/>
      <c r="J56" s="523"/>
    </row>
    <row r="57" spans="1:10">
      <c r="A57" s="517" t="s">
        <v>204</v>
      </c>
      <c r="B57" s="506">
        <f>+'10.Balansstanden'!D32</f>
        <v>0</v>
      </c>
      <c r="C57" s="507">
        <f>+'10.Balansstanden'!F32</f>
        <v>0</v>
      </c>
      <c r="D57" s="508">
        <f t="shared" si="10"/>
        <v>0</v>
      </c>
      <c r="E57" s="506">
        <f>+SUM('6.Mut Materieel en Immaterieel'!D23:L23)</f>
        <v>0</v>
      </c>
      <c r="F57" s="507">
        <f>+SUM('6.Mut Materieel en Immaterieel'!L23:L23)</f>
        <v>0</v>
      </c>
      <c r="G57" s="507">
        <f>+SUM('6.Mut Materieel en Immaterieel'!N23:Z23)</f>
        <v>0</v>
      </c>
      <c r="H57" s="509">
        <f t="shared" si="12"/>
        <v>0</v>
      </c>
      <c r="I57" s="510"/>
      <c r="J57" s="510"/>
    </row>
    <row r="58" spans="1:10">
      <c r="A58" s="517" t="s">
        <v>199</v>
      </c>
      <c r="B58" s="506">
        <f>+'10.Balansstanden'!D33</f>
        <v>0</v>
      </c>
      <c r="C58" s="507">
        <f>+'10.Balansstanden'!F33</f>
        <v>0</v>
      </c>
      <c r="D58" s="508">
        <f t="shared" si="10"/>
        <v>0</v>
      </c>
      <c r="E58" s="506">
        <f>+SUM('6.Mut Materieel en Immaterieel'!D24:L24)</f>
        <v>0</v>
      </c>
      <c r="F58" s="507">
        <f>+SUM('6.Mut Materieel en Immaterieel'!L24:L24)</f>
        <v>0</v>
      </c>
      <c r="G58" s="507">
        <f>+SUM('6.Mut Materieel en Immaterieel'!N24:Z24)</f>
        <v>0</v>
      </c>
      <c r="H58" s="509">
        <f t="shared" si="12"/>
        <v>0</v>
      </c>
      <c r="I58" s="510"/>
      <c r="J58" s="510"/>
    </row>
    <row r="59" spans="1:10">
      <c r="A59" s="517" t="s">
        <v>200</v>
      </c>
      <c r="B59" s="506">
        <f>+'10.Balansstanden'!D34</f>
        <v>0</v>
      </c>
      <c r="C59" s="507">
        <f>+'10.Balansstanden'!F34</f>
        <v>0</v>
      </c>
      <c r="D59" s="508">
        <f t="shared" si="10"/>
        <v>0</v>
      </c>
      <c r="E59" s="506">
        <f>+SUM('6.Mut Materieel en Immaterieel'!D25:L25)</f>
        <v>0</v>
      </c>
      <c r="F59" s="507">
        <f>+SUM('6.Mut Materieel en Immaterieel'!L25:L25)</f>
        <v>0</v>
      </c>
      <c r="G59" s="507">
        <f>+SUM('6.Mut Materieel en Immaterieel'!N25:Z25)</f>
        <v>0</v>
      </c>
      <c r="H59" s="509">
        <f t="shared" si="12"/>
        <v>0</v>
      </c>
      <c r="I59" s="510"/>
      <c r="J59" s="510"/>
    </row>
    <row r="60" spans="1:10">
      <c r="A60" s="517" t="s">
        <v>201</v>
      </c>
      <c r="B60" s="506">
        <f>+'10.Balansstanden'!D35</f>
        <v>0</v>
      </c>
      <c r="C60" s="507">
        <f>+'10.Balansstanden'!F35</f>
        <v>0</v>
      </c>
      <c r="D60" s="508">
        <f t="shared" si="10"/>
        <v>0</v>
      </c>
      <c r="E60" s="506">
        <f>+SUM('6.Mut Materieel en Immaterieel'!D26:L26)</f>
        <v>0</v>
      </c>
      <c r="F60" s="507">
        <f>+SUM('6.Mut Materieel en Immaterieel'!L26:L26)</f>
        <v>0</v>
      </c>
      <c r="G60" s="507">
        <f>+SUM('6.Mut Materieel en Immaterieel'!N26:Z26)</f>
        <v>0</v>
      </c>
      <c r="H60" s="509">
        <f t="shared" si="12"/>
        <v>0</v>
      </c>
      <c r="I60" s="510"/>
      <c r="J60" s="510"/>
    </row>
    <row r="61" spans="1:10">
      <c r="A61" s="517" t="s">
        <v>202</v>
      </c>
      <c r="B61" s="506">
        <f>+'10.Balansstanden'!D36</f>
        <v>0</v>
      </c>
      <c r="C61" s="507">
        <f>+'10.Balansstanden'!F36</f>
        <v>0</v>
      </c>
      <c r="D61" s="508">
        <f t="shared" si="10"/>
        <v>0</v>
      </c>
      <c r="E61" s="506">
        <f>+SUM('6.Mut Materieel en Immaterieel'!D27:L27)</f>
        <v>0</v>
      </c>
      <c r="F61" s="507">
        <f>+SUM('6.Mut Materieel en Immaterieel'!L27:L27)</f>
        <v>0</v>
      </c>
      <c r="G61" s="507">
        <f>+SUM('6.Mut Materieel en Immaterieel'!N27:Z27)</f>
        <v>0</v>
      </c>
      <c r="H61" s="509">
        <f t="shared" si="12"/>
        <v>0</v>
      </c>
      <c r="I61" s="510"/>
      <c r="J61" s="510"/>
    </row>
    <row r="62" spans="1:10">
      <c r="A62" s="517" t="s">
        <v>64</v>
      </c>
      <c r="B62" s="506">
        <f>+'10.Balansstanden'!D37</f>
        <v>0</v>
      </c>
      <c r="C62" s="507">
        <f>+'10.Balansstanden'!F37</f>
        <v>0</v>
      </c>
      <c r="D62" s="508">
        <f t="shared" si="10"/>
        <v>0</v>
      </c>
      <c r="E62" s="506">
        <f>+SUM('6.Mut Materieel en Immaterieel'!D29:L29)</f>
        <v>0</v>
      </c>
      <c r="F62" s="507">
        <f>+SUM('6.Mut Materieel en Immaterieel'!L29:L29)</f>
        <v>0</v>
      </c>
      <c r="G62" s="507">
        <f>+SUM('6.Mut Materieel en Immaterieel'!N29:Z29)</f>
        <v>0</v>
      </c>
      <c r="H62" s="509">
        <f t="shared" si="12"/>
        <v>0</v>
      </c>
      <c r="I62" s="510"/>
      <c r="J62" s="510"/>
    </row>
    <row r="63" spans="1:10">
      <c r="A63" s="517" t="s">
        <v>222</v>
      </c>
      <c r="B63" s="506">
        <f>+'10.Balansstanden'!D38</f>
        <v>0</v>
      </c>
      <c r="C63" s="507">
        <f>+'10.Balansstanden'!F38</f>
        <v>0</v>
      </c>
      <c r="D63" s="508">
        <f t="shared" si="10"/>
        <v>0</v>
      </c>
      <c r="E63" s="506">
        <f>+SUM('6.Mut Materieel en Immaterieel'!D30:L30)</f>
        <v>0</v>
      </c>
      <c r="F63" s="507">
        <f>+SUM('6.Mut Materieel en Immaterieel'!L30:L30)</f>
        <v>0</v>
      </c>
      <c r="G63" s="507">
        <f>+SUM('6.Mut Materieel en Immaterieel'!N30:Z30)</f>
        <v>0</v>
      </c>
      <c r="H63" s="509">
        <f t="shared" si="12"/>
        <v>0</v>
      </c>
      <c r="I63" s="510"/>
      <c r="J63" s="510"/>
    </row>
    <row r="64" spans="1:10">
      <c r="A64" s="517" t="s">
        <v>223</v>
      </c>
      <c r="B64" s="506"/>
      <c r="C64" s="507"/>
      <c r="D64" s="508"/>
      <c r="E64" s="506"/>
      <c r="F64" s="507"/>
      <c r="G64" s="507"/>
      <c r="H64" s="509"/>
      <c r="I64" s="510"/>
      <c r="J64" s="510"/>
    </row>
    <row r="65" spans="1:10">
      <c r="A65" s="517" t="s">
        <v>241</v>
      </c>
      <c r="B65" s="506">
        <f>+'10.Balansstanden'!D40</f>
        <v>0</v>
      </c>
      <c r="C65" s="507">
        <f>+'10.Balansstanden'!F40</f>
        <v>0</v>
      </c>
      <c r="D65" s="508">
        <f t="shared" si="10"/>
        <v>0</v>
      </c>
      <c r="E65" s="506">
        <f>+SUM('6.Mut Materieel en Immaterieel'!D32:L32)</f>
        <v>0</v>
      </c>
      <c r="F65" s="507">
        <f>+SUM('6.Mut Materieel en Immaterieel'!L32:L32)</f>
        <v>0</v>
      </c>
      <c r="G65" s="507">
        <f>+SUM('6.Mut Materieel en Immaterieel'!N32:Z32)</f>
        <v>0</v>
      </c>
      <c r="H65" s="509">
        <f t="shared" ref="H65:H70" si="13">+E65-G65</f>
        <v>0</v>
      </c>
      <c r="I65" s="510"/>
      <c r="J65" s="510"/>
    </row>
    <row r="66" spans="1:10">
      <c r="A66" s="517" t="s">
        <v>242</v>
      </c>
      <c r="B66" s="506">
        <f>+'10.Balansstanden'!D41</f>
        <v>0</v>
      </c>
      <c r="C66" s="507">
        <f>+'10.Balansstanden'!F41</f>
        <v>0</v>
      </c>
      <c r="D66" s="508">
        <f t="shared" si="10"/>
        <v>0</v>
      </c>
      <c r="E66" s="506">
        <f>+SUM('6.Mut Materieel en Immaterieel'!D33:L33)</f>
        <v>0</v>
      </c>
      <c r="F66" s="507">
        <f>+SUM('6.Mut Materieel en Immaterieel'!L33:L33)</f>
        <v>0</v>
      </c>
      <c r="G66" s="507">
        <f>+SUM('6.Mut Materieel en Immaterieel'!N33:Z33)</f>
        <v>0</v>
      </c>
      <c r="H66" s="509">
        <f t="shared" si="13"/>
        <v>0</v>
      </c>
      <c r="I66" s="510"/>
      <c r="J66" s="510"/>
    </row>
    <row r="67" spans="1:10">
      <c r="A67" s="517" t="s">
        <v>243</v>
      </c>
      <c r="B67" s="506">
        <f>+'10.Balansstanden'!D42</f>
        <v>0</v>
      </c>
      <c r="C67" s="507">
        <f>+'10.Balansstanden'!F42</f>
        <v>0</v>
      </c>
      <c r="D67" s="508">
        <f t="shared" si="10"/>
        <v>0</v>
      </c>
      <c r="E67" s="506">
        <f>+SUM('6.Mut Materieel en Immaterieel'!D34:L34)</f>
        <v>0</v>
      </c>
      <c r="F67" s="507">
        <f>+SUM('6.Mut Materieel en Immaterieel'!L34:L34)</f>
        <v>0</v>
      </c>
      <c r="G67" s="507">
        <f>+SUM('6.Mut Materieel en Immaterieel'!N34:Z34)</f>
        <v>0</v>
      </c>
      <c r="H67" s="509">
        <f t="shared" si="13"/>
        <v>0</v>
      </c>
      <c r="I67" s="510"/>
      <c r="J67" s="510"/>
    </row>
    <row r="68" spans="1:10">
      <c r="A68" s="517" t="s">
        <v>65</v>
      </c>
      <c r="B68" s="506">
        <f>+'10.Balansstanden'!D43</f>
        <v>0</v>
      </c>
      <c r="C68" s="507">
        <f>+'10.Balansstanden'!F43</f>
        <v>0</v>
      </c>
      <c r="D68" s="508">
        <f t="shared" si="10"/>
        <v>0</v>
      </c>
      <c r="E68" s="506">
        <f>+SUM('6.Mut Materieel en Immaterieel'!D35:L35)</f>
        <v>0</v>
      </c>
      <c r="F68" s="507">
        <f>+SUM('6.Mut Materieel en Immaterieel'!L35:L35)</f>
        <v>0</v>
      </c>
      <c r="G68" s="507">
        <f>+SUM('6.Mut Materieel en Immaterieel'!N35:Z35)</f>
        <v>0</v>
      </c>
      <c r="H68" s="509">
        <f t="shared" si="13"/>
        <v>0</v>
      </c>
      <c r="I68" s="510"/>
      <c r="J68" s="510"/>
    </row>
    <row r="69" spans="1:10">
      <c r="A69" s="517" t="s">
        <v>66</v>
      </c>
      <c r="B69" s="506">
        <f>+'10.Balansstanden'!D44</f>
        <v>0</v>
      </c>
      <c r="C69" s="507">
        <f>+'10.Balansstanden'!F44</f>
        <v>0</v>
      </c>
      <c r="D69" s="508">
        <f t="shared" si="10"/>
        <v>0</v>
      </c>
      <c r="E69" s="506">
        <f>+SUM('6.Mut Materieel en Immaterieel'!D36:L36)</f>
        <v>0</v>
      </c>
      <c r="F69" s="507">
        <f>+SUM('6.Mut Materieel en Immaterieel'!L36:L36)</f>
        <v>0</v>
      </c>
      <c r="G69" s="507">
        <f>+SUM('6.Mut Materieel en Immaterieel'!N36:Z36)</f>
        <v>0</v>
      </c>
      <c r="H69" s="509">
        <f t="shared" si="13"/>
        <v>0</v>
      </c>
      <c r="I69" s="510"/>
      <c r="J69" s="510"/>
    </row>
    <row r="70" spans="1:10">
      <c r="A70" s="517" t="s">
        <v>67</v>
      </c>
      <c r="B70" s="506">
        <f>+'10.Balansstanden'!D45</f>
        <v>0</v>
      </c>
      <c r="C70" s="507">
        <f>+'10.Balansstanden'!F45</f>
        <v>0</v>
      </c>
      <c r="D70" s="508">
        <f t="shared" si="10"/>
        <v>0</v>
      </c>
      <c r="E70" s="506">
        <f>+SUM('6.Mut Materieel en Immaterieel'!D37:L37)</f>
        <v>0</v>
      </c>
      <c r="F70" s="507">
        <f>+SUM('6.Mut Materieel en Immaterieel'!L37:L37)</f>
        <v>0</v>
      </c>
      <c r="G70" s="507">
        <f>+SUM('6.Mut Materieel en Immaterieel'!N37:Z37)</f>
        <v>0</v>
      </c>
      <c r="H70" s="509">
        <f t="shared" si="13"/>
        <v>0</v>
      </c>
      <c r="I70" s="510"/>
      <c r="J70" s="510"/>
    </row>
    <row r="71" spans="1:10">
      <c r="A71" s="524" t="s">
        <v>345</v>
      </c>
      <c r="B71" s="539"/>
      <c r="C71" s="542"/>
      <c r="D71" s="542"/>
      <c r="E71" s="542"/>
      <c r="F71" s="542"/>
      <c r="G71" s="542"/>
      <c r="H71" s="542"/>
      <c r="I71" s="543">
        <f>+SUM(I13,I24)</f>
        <v>0</v>
      </c>
      <c r="J71" s="543">
        <f>SUM(J13,J24)</f>
        <v>0</v>
      </c>
    </row>
    <row r="72" spans="1:10">
      <c r="A72" s="525" t="s">
        <v>342</v>
      </c>
      <c r="B72" s="540">
        <f>+I71</f>
        <v>0</v>
      </c>
      <c r="C72" s="520"/>
      <c r="D72" s="520"/>
      <c r="E72" s="520"/>
      <c r="F72" s="520"/>
      <c r="G72" s="520"/>
      <c r="H72" s="520"/>
      <c r="I72" s="520"/>
      <c r="J72" s="520"/>
    </row>
    <row r="73" spans="1:10">
      <c r="A73" s="525" t="s">
        <v>343</v>
      </c>
      <c r="B73" s="540">
        <f>+J71/2</f>
        <v>0</v>
      </c>
      <c r="C73" s="520"/>
      <c r="D73" s="520"/>
      <c r="E73" s="520"/>
      <c r="F73" s="520"/>
      <c r="G73" s="520"/>
      <c r="H73" s="520"/>
      <c r="I73" s="520"/>
      <c r="J73" s="520"/>
    </row>
    <row r="74" spans="1:10">
      <c r="A74" s="408" t="s">
        <v>454</v>
      </c>
      <c r="B74" s="541" t="e">
        <f>+IF('4.Informatie'!D8=5,B72/B73,"nvt")</f>
        <v>#DIV/0!</v>
      </c>
      <c r="C74" s="520"/>
      <c r="D74" s="520"/>
      <c r="E74" s="520"/>
      <c r="F74" s="520"/>
      <c r="G74" s="520"/>
      <c r="H74" s="520"/>
      <c r="I74" s="520"/>
      <c r="J74" s="520"/>
    </row>
    <row r="75" spans="1:10" ht="18" customHeight="1">
      <c r="A75" s="437" t="s">
        <v>328</v>
      </c>
      <c r="B75" s="404" t="e">
        <f>IF(B74="nvt","onvoldoende",IF(B74&lt;=0.01,"voldoende","onvoldoende"))</f>
        <v>#DIV/0!</v>
      </c>
      <c r="C75" s="544"/>
      <c r="D75" s="526"/>
      <c r="E75" s="527"/>
      <c r="F75" s="527"/>
      <c r="G75" s="527"/>
      <c r="H75" s="527"/>
      <c r="I75" s="528"/>
      <c r="J75" s="528"/>
    </row>
    <row r="78" spans="1:10" ht="13.5" thickBot="1"/>
    <row r="79" spans="1:10" ht="13.5" thickBot="1">
      <c r="A79" s="529" t="s">
        <v>444</v>
      </c>
      <c r="B79" s="530"/>
      <c r="C79" s="530"/>
      <c r="D79" s="530"/>
      <c r="E79" s="530"/>
      <c r="F79" s="530"/>
      <c r="G79" s="530"/>
      <c r="H79" s="530"/>
      <c r="I79" s="531"/>
    </row>
    <row r="80" spans="1:10">
      <c r="A80" s="548" t="s">
        <v>445</v>
      </c>
      <c r="B80" s="532">
        <f>+SUM('10.Balansstanden'!D6:D81)</f>
        <v>0</v>
      </c>
      <c r="C80" s="592" t="str">
        <f>IF(B80=0,"Wij verwachten geen lege beginbalans.","")</f>
        <v>Wij verwachten geen lege beginbalans.</v>
      </c>
      <c r="D80" s="593"/>
      <c r="E80" s="593"/>
      <c r="F80" s="593"/>
      <c r="G80" s="593"/>
      <c r="H80" s="593"/>
      <c r="I80" s="594"/>
    </row>
    <row r="81" spans="1:10">
      <c r="A81" s="549" t="s">
        <v>447</v>
      </c>
      <c r="B81" s="506">
        <f>SUM('10.Balansstanden'!D85:D129)</f>
        <v>0</v>
      </c>
      <c r="C81" s="595"/>
      <c r="D81" s="596"/>
      <c r="E81" s="596"/>
      <c r="F81" s="596"/>
      <c r="G81" s="596"/>
      <c r="H81" s="596"/>
      <c r="I81" s="597"/>
    </row>
    <row r="82" spans="1:10">
      <c r="A82" s="549" t="s">
        <v>455</v>
      </c>
      <c r="B82" s="506">
        <f>+ABS(B81-B80)</f>
        <v>0</v>
      </c>
      <c r="C82" s="595" t="str">
        <f>IF(B82&gt;10,"Primo-standen niet in evenwicht","")</f>
        <v/>
      </c>
      <c r="D82" s="596"/>
      <c r="E82" s="596"/>
      <c r="F82" s="596"/>
      <c r="G82" s="596"/>
      <c r="H82" s="596"/>
      <c r="I82" s="597"/>
    </row>
    <row r="83" spans="1:10">
      <c r="A83" s="549"/>
      <c r="B83" s="506"/>
      <c r="C83" s="534"/>
      <c r="D83" s="535"/>
      <c r="E83" s="535"/>
      <c r="F83" s="535"/>
      <c r="G83" s="535"/>
      <c r="H83" s="535"/>
      <c r="I83" s="536"/>
    </row>
    <row r="84" spans="1:10">
      <c r="A84" s="549"/>
      <c r="B84" s="506"/>
      <c r="C84" s="595"/>
      <c r="D84" s="596"/>
      <c r="E84" s="596"/>
      <c r="F84" s="596"/>
      <c r="G84" s="596"/>
      <c r="H84" s="596"/>
      <c r="I84" s="597"/>
    </row>
    <row r="85" spans="1:10">
      <c r="A85" s="549" t="s">
        <v>446</v>
      </c>
      <c r="B85" s="506">
        <f>SUM('10.Balansstanden'!F6:F81)</f>
        <v>0</v>
      </c>
      <c r="C85" s="595" t="str">
        <f>IF(B85=0,"Wij verwachten geen lege beginbalans.","")</f>
        <v>Wij verwachten geen lege beginbalans.</v>
      </c>
      <c r="D85" s="596"/>
      <c r="E85" s="596"/>
      <c r="F85" s="596"/>
      <c r="G85" s="596"/>
      <c r="H85" s="596"/>
      <c r="I85" s="597"/>
      <c r="J85" s="564"/>
    </row>
    <row r="86" spans="1:10">
      <c r="A86" s="550" t="s">
        <v>456</v>
      </c>
      <c r="B86" s="506">
        <f>SUM('10.Balansstanden'!F85:F129)</f>
        <v>0</v>
      </c>
      <c r="C86" s="595"/>
      <c r="D86" s="596"/>
      <c r="E86" s="596"/>
      <c r="F86" s="596"/>
      <c r="G86" s="596"/>
      <c r="H86" s="596"/>
      <c r="I86" s="597"/>
    </row>
    <row r="87" spans="1:10" ht="13.5" thickBot="1">
      <c r="A87" s="565" t="s">
        <v>457</v>
      </c>
      <c r="B87" s="566">
        <f>+ABS(B86-B85)</f>
        <v>0</v>
      </c>
      <c r="C87" s="589" t="str">
        <f>IF(B87&gt;10,"Ultimo-standen niet in evenwicht","")</f>
        <v/>
      </c>
      <c r="D87" s="590"/>
      <c r="E87" s="590"/>
      <c r="F87" s="590"/>
      <c r="G87" s="590"/>
      <c r="H87" s="590"/>
      <c r="I87" s="591"/>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C29"/>
  <sheetViews>
    <sheetView showGridLines="0" workbookViewId="0"/>
  </sheetViews>
  <sheetFormatPr defaultRowHeight="12.75"/>
  <cols>
    <col min="1" max="1" width="100.5703125" style="341" customWidth="1"/>
    <col min="2" max="16384" width="9.140625" style="325"/>
  </cols>
  <sheetData>
    <row r="1" spans="1:3" ht="15">
      <c r="A1" s="324" t="s">
        <v>296</v>
      </c>
    </row>
    <row r="2" spans="1:3" s="352" customFormat="1" ht="15">
      <c r="A2" s="469"/>
    </row>
    <row r="3" spans="1:3" ht="38.25">
      <c r="A3" s="139" t="s">
        <v>485</v>
      </c>
    </row>
    <row r="4" spans="1:3">
      <c r="A4" s="326"/>
      <c r="C4" s="327"/>
    </row>
    <row r="5" spans="1:3">
      <c r="A5" s="342" t="s">
        <v>359</v>
      </c>
    </row>
    <row r="6" spans="1:3">
      <c r="A6" s="343"/>
    </row>
    <row r="7" spans="1:3">
      <c r="A7" s="5" t="s">
        <v>302</v>
      </c>
    </row>
    <row r="8" spans="1:3">
      <c r="A8" s="343"/>
    </row>
    <row r="9" spans="1:3">
      <c r="A9" s="139" t="s">
        <v>377</v>
      </c>
    </row>
    <row r="10" spans="1:3">
      <c r="A10" s="344" t="s">
        <v>303</v>
      </c>
    </row>
    <row r="11" spans="1:3">
      <c r="A11" s="344"/>
    </row>
    <row r="12" spans="1:3" ht="25.5">
      <c r="A12" s="489" t="s">
        <v>439</v>
      </c>
    </row>
    <row r="13" spans="1:3" ht="25.5">
      <c r="A13" s="139" t="s">
        <v>304</v>
      </c>
    </row>
    <row r="14" spans="1:3">
      <c r="A14" s="345" t="s">
        <v>297</v>
      </c>
    </row>
    <row r="15" spans="1:3">
      <c r="A15" s="328"/>
    </row>
    <row r="16" spans="1:3" ht="15">
      <c r="A16" s="329" t="s">
        <v>298</v>
      </c>
    </row>
    <row r="17" spans="1:1">
      <c r="A17" s="330"/>
    </row>
    <row r="18" spans="1:1">
      <c r="A18" s="326" t="s">
        <v>299</v>
      </c>
    </row>
    <row r="19" spans="1:1">
      <c r="A19" s="326"/>
    </row>
    <row r="20" spans="1:1" ht="13.5">
      <c r="A20" s="331" t="s">
        <v>487</v>
      </c>
    </row>
    <row r="21" spans="1:1">
      <c r="A21" s="332" t="s">
        <v>486</v>
      </c>
    </row>
    <row r="22" spans="1:1">
      <c r="A22" s="333"/>
    </row>
    <row r="23" spans="1:1" ht="13.5">
      <c r="A23" s="334" t="s">
        <v>300</v>
      </c>
    </row>
    <row r="24" spans="1:1" ht="13.5">
      <c r="A24" s="335" t="s">
        <v>490</v>
      </c>
    </row>
    <row r="25" spans="1:1" ht="13.5">
      <c r="A25" s="336" t="s">
        <v>301</v>
      </c>
    </row>
    <row r="26" spans="1:1" ht="13.5">
      <c r="A26" s="337" t="s">
        <v>370</v>
      </c>
    </row>
    <row r="27" spans="1:1" ht="13.5">
      <c r="A27" s="338" t="s">
        <v>305</v>
      </c>
    </row>
    <row r="28" spans="1:1">
      <c r="A28" s="339"/>
    </row>
    <row r="29" spans="1:1">
      <c r="A29" s="340"/>
    </row>
  </sheetData>
  <phoneticPr fontId="11" type="noConversion"/>
  <hyperlinks>
    <hyperlink ref="A14" r:id="rId1"/>
    <hyperlink ref="A10" r:id="rId2"/>
  </hyperlinks>
  <pageMargins left="0.69" right="0.56000000000000005" top="1" bottom="1" header="0.5" footer="0.5"/>
  <pageSetup paperSize="9" scale="97"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37"/>
  <sheetViews>
    <sheetView showGridLines="0" zoomScaleNormal="100" workbookViewId="0"/>
  </sheetViews>
  <sheetFormatPr defaultRowHeight="13.5" customHeight="1"/>
  <cols>
    <col min="1" max="1" width="98.42578125" style="350" customWidth="1"/>
    <col min="2" max="16384" width="9.140625" style="346"/>
  </cols>
  <sheetData>
    <row r="1" spans="1:5" ht="27" customHeight="1">
      <c r="A1" s="353" t="s">
        <v>306</v>
      </c>
    </row>
    <row r="2" spans="1:5" ht="78" customHeight="1">
      <c r="A2" s="354" t="s">
        <v>316</v>
      </c>
    </row>
    <row r="3" spans="1:5" ht="3.75" customHeight="1">
      <c r="A3" s="355"/>
    </row>
    <row r="4" spans="1:5" ht="38.25">
      <c r="A4" s="355" t="s">
        <v>312</v>
      </c>
    </row>
    <row r="5" spans="1:5" s="347" customFormat="1" ht="31.5" customHeight="1">
      <c r="A5" s="355" t="s">
        <v>477</v>
      </c>
      <c r="E5" s="317"/>
    </row>
    <row r="6" spans="1:5" ht="63.75" customHeight="1">
      <c r="A6" s="473" t="s">
        <v>371</v>
      </c>
      <c r="E6" s="317"/>
    </row>
    <row r="7" spans="1:5" s="348" customFormat="1" ht="37.5" customHeight="1">
      <c r="A7" s="139" t="s">
        <v>375</v>
      </c>
    </row>
    <row r="8" spans="1:5" s="349" customFormat="1" ht="33" customHeight="1">
      <c r="A8" s="139" t="s">
        <v>307</v>
      </c>
    </row>
    <row r="9" spans="1:5" ht="47.25" customHeight="1">
      <c r="A9" s="358" t="s">
        <v>313</v>
      </c>
    </row>
    <row r="10" spans="1:5" ht="30.75" customHeight="1">
      <c r="A10" s="358" t="s">
        <v>308</v>
      </c>
    </row>
    <row r="11" spans="1:5" ht="10.5" customHeight="1">
      <c r="A11" s="356"/>
    </row>
    <row r="12" spans="1:5" s="576" customFormat="1" ht="15">
      <c r="A12" s="465" t="s">
        <v>475</v>
      </c>
    </row>
    <row r="13" spans="1:5" s="576" customFormat="1" ht="8.25" customHeight="1">
      <c r="A13" s="350"/>
    </row>
    <row r="14" spans="1:5" s="576" customFormat="1" ht="216.75">
      <c r="A14" s="533" t="s">
        <v>481</v>
      </c>
    </row>
    <row r="15" spans="1:5" ht="15">
      <c r="A15" s="353" t="s">
        <v>309</v>
      </c>
    </row>
    <row r="16" spans="1:5" ht="38.25" customHeight="1">
      <c r="A16" s="139" t="s">
        <v>368</v>
      </c>
    </row>
    <row r="17" spans="1:1" ht="33" customHeight="1">
      <c r="A17" s="354" t="s">
        <v>310</v>
      </c>
    </row>
    <row r="18" spans="1:1" ht="10.5" customHeight="1">
      <c r="A18" s="356"/>
    </row>
    <row r="19" spans="1:1" ht="15">
      <c r="A19" s="353" t="s">
        <v>311</v>
      </c>
    </row>
    <row r="20" spans="1:1" s="352" customFormat="1" ht="26.25" customHeight="1">
      <c r="A20" s="357" t="s">
        <v>374</v>
      </c>
    </row>
    <row r="21" spans="1:1" s="348" customFormat="1" ht="53.25" customHeight="1">
      <c r="A21" s="357" t="s">
        <v>320</v>
      </c>
    </row>
    <row r="22" spans="1:1" s="348" customFormat="1" ht="12.75">
      <c r="A22" s="357" t="s">
        <v>317</v>
      </c>
    </row>
    <row r="23" spans="1:1" s="348" customFormat="1" ht="25.5">
      <c r="A23" s="359" t="s">
        <v>318</v>
      </c>
    </row>
    <row r="24" spans="1:1" s="348" customFormat="1" ht="39" customHeight="1">
      <c r="A24" s="474" t="s">
        <v>373</v>
      </c>
    </row>
    <row r="25" spans="1:1" s="348" customFormat="1" ht="25.5" customHeight="1">
      <c r="A25" s="359" t="s">
        <v>319</v>
      </c>
    </row>
    <row r="26" spans="1:1" s="348" customFormat="1" ht="13.5" customHeight="1">
      <c r="A26" s="357"/>
    </row>
    <row r="27" spans="1:1" s="348" customFormat="1" ht="13.5" customHeight="1">
      <c r="A27" s="465" t="s">
        <v>364</v>
      </c>
    </row>
    <row r="28" spans="1:1" ht="49.5" customHeight="1">
      <c r="A28" s="466" t="s">
        <v>372</v>
      </c>
    </row>
    <row r="29" spans="1:1" ht="15">
      <c r="A29" s="465" t="s">
        <v>482</v>
      </c>
    </row>
    <row r="30" spans="1:1" ht="56.25" customHeight="1">
      <c r="A30" s="466" t="s">
        <v>483</v>
      </c>
    </row>
    <row r="31" spans="1:1" ht="19.5" customHeight="1">
      <c r="A31" s="465" t="s">
        <v>460</v>
      </c>
    </row>
    <row r="32" spans="1:1" ht="46.5" customHeight="1">
      <c r="A32" s="533" t="s">
        <v>450</v>
      </c>
    </row>
    <row r="33" spans="1:1" ht="16.5" customHeight="1">
      <c r="A33" s="533" t="s">
        <v>459</v>
      </c>
    </row>
    <row r="34" spans="1:1" ht="42.75" customHeight="1">
      <c r="A34" s="533" t="s">
        <v>449</v>
      </c>
    </row>
    <row r="35" spans="1:1" ht="37.5" customHeight="1">
      <c r="A35" s="533" t="s">
        <v>458</v>
      </c>
    </row>
    <row r="36" spans="1:1" ht="13.5" customHeight="1">
      <c r="A36" s="533"/>
    </row>
    <row r="37" spans="1:1" ht="13.5" customHeight="1">
      <c r="A37" s="533"/>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38"/>
  <sheetViews>
    <sheetView showGridLines="0" workbookViewId="0">
      <selection activeCell="D8" sqref="D8"/>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4" t="s">
        <v>2</v>
      </c>
      <c r="C1" s="584"/>
      <c r="D1" s="584"/>
      <c r="E1" s="584"/>
      <c r="F1" s="584"/>
      <c r="G1" s="584"/>
      <c r="H1" s="584"/>
      <c r="I1" s="8"/>
    </row>
    <row r="2" spans="1:9" ht="15" customHeight="1">
      <c r="A2" s="8"/>
      <c r="B2" s="584" t="s">
        <v>369</v>
      </c>
      <c r="C2" s="584"/>
      <c r="D2" s="584"/>
      <c r="E2" s="584"/>
      <c r="F2" s="584"/>
      <c r="G2" s="584"/>
      <c r="H2" s="584"/>
      <c r="I2" s="8"/>
    </row>
    <row r="3" spans="1:9" ht="15" customHeight="1">
      <c r="A3" s="8"/>
      <c r="B3" s="584" t="str">
        <f>"Waterschap "&amp;D5</f>
        <v>Waterschap aaaa</v>
      </c>
      <c r="C3" s="584"/>
      <c r="D3" s="584"/>
      <c r="E3" s="584"/>
      <c r="F3" s="584"/>
      <c r="G3" s="584"/>
      <c r="H3" s="584"/>
      <c r="I3" s="8"/>
    </row>
    <row r="4" spans="1:9" ht="15" customHeight="1">
      <c r="A4" s="1"/>
      <c r="B4" s="1"/>
      <c r="C4" s="1"/>
      <c r="D4" s="1"/>
      <c r="E4" s="1"/>
      <c r="F4" s="1"/>
      <c r="G4" s="1"/>
      <c r="H4" s="1"/>
      <c r="I4" s="1"/>
    </row>
    <row r="5" spans="1:9">
      <c r="A5" s="10"/>
      <c r="B5" s="567" t="s">
        <v>461</v>
      </c>
      <c r="C5" s="11"/>
      <c r="D5" s="570" t="s">
        <v>478</v>
      </c>
      <c r="E5" s="12"/>
      <c r="F5" s="13" t="s">
        <v>3</v>
      </c>
      <c r="G5" s="14" t="s">
        <v>4</v>
      </c>
      <c r="H5" s="15" t="str">
        <f>IF(OR(D5="aaaa", D6="xxxx"),"Gegevens invullen!","KRD"&amp;RIGHT(D7,2)&amp;D8&amp;"04"&amp;D6&amp;".XLS")</f>
        <v>Gegevens invullen!</v>
      </c>
      <c r="I5" s="10"/>
    </row>
    <row r="6" spans="1:9" s="22" customFormat="1">
      <c r="A6" s="16"/>
      <c r="B6" s="568" t="s">
        <v>462</v>
      </c>
      <c r="C6" s="17"/>
      <c r="D6" s="571" t="s">
        <v>479</v>
      </c>
      <c r="E6" s="18"/>
      <c r="F6" s="19"/>
      <c r="G6" s="20"/>
      <c r="H6" s="21"/>
      <c r="I6" s="16"/>
    </row>
    <row r="7" spans="1:9">
      <c r="A7" s="23"/>
      <c r="B7" s="569" t="s">
        <v>463</v>
      </c>
      <c r="C7" s="24"/>
      <c r="D7" s="570">
        <v>2019</v>
      </c>
      <c r="E7" s="23"/>
      <c r="F7" s="11"/>
      <c r="G7" s="25"/>
      <c r="H7" s="26"/>
      <c r="I7" s="23"/>
    </row>
    <row r="8" spans="1:9">
      <c r="A8" s="27"/>
      <c r="B8" s="569" t="s">
        <v>464</v>
      </c>
      <c r="C8" s="24"/>
      <c r="D8" s="572">
        <v>5</v>
      </c>
      <c r="E8" s="27"/>
      <c r="F8" s="28" t="s">
        <v>5</v>
      </c>
      <c r="G8" s="29" t="s">
        <v>6</v>
      </c>
      <c r="H8" s="30" t="s">
        <v>314</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470</v>
      </c>
      <c r="C11" s="38"/>
      <c r="D11" s="39"/>
      <c r="E11" s="39"/>
      <c r="F11" s="40"/>
      <c r="G11" s="40"/>
      <c r="H11" s="40"/>
      <c r="I11" s="37"/>
    </row>
    <row r="12" spans="1:9" s="7" customFormat="1" ht="18" customHeight="1">
      <c r="A12" s="10"/>
      <c r="B12" s="573" t="s">
        <v>471</v>
      </c>
      <c r="C12" s="41"/>
      <c r="D12" s="585"/>
      <c r="E12" s="585"/>
      <c r="F12" s="585"/>
      <c r="G12" s="585"/>
      <c r="H12" s="585"/>
      <c r="I12" s="10"/>
    </row>
    <row r="13" spans="1:9" s="1" customFormat="1" ht="18" customHeight="1">
      <c r="A13" s="10"/>
      <c r="B13" s="573" t="s">
        <v>465</v>
      </c>
      <c r="C13" s="41"/>
      <c r="D13" s="583"/>
      <c r="E13" s="583"/>
      <c r="F13" s="583"/>
      <c r="G13" s="583"/>
      <c r="H13" s="583"/>
      <c r="I13" s="10"/>
    </row>
    <row r="14" spans="1:9" s="1" customFormat="1" ht="18" customHeight="1">
      <c r="A14" s="10"/>
      <c r="B14" s="573" t="s">
        <v>466</v>
      </c>
      <c r="C14" s="41"/>
      <c r="D14" s="583"/>
      <c r="E14" s="583"/>
      <c r="F14" s="583"/>
      <c r="G14" s="583"/>
      <c r="H14" s="583"/>
      <c r="I14" s="10"/>
    </row>
    <row r="15" spans="1:9" s="1" customFormat="1" ht="18" customHeight="1">
      <c r="A15" s="10"/>
      <c r="B15" s="573" t="s">
        <v>467</v>
      </c>
      <c r="C15" s="41"/>
      <c r="D15" s="583"/>
      <c r="E15" s="583"/>
      <c r="F15" s="583"/>
      <c r="G15" s="583"/>
      <c r="H15" s="583"/>
      <c r="I15" s="10"/>
    </row>
    <row r="16" spans="1:9" s="1" customFormat="1" ht="18" customHeight="1">
      <c r="A16" s="10"/>
      <c r="B16" s="573" t="s">
        <v>468</v>
      </c>
      <c r="C16" s="41"/>
      <c r="D16" s="583"/>
      <c r="E16" s="583"/>
      <c r="F16" s="583"/>
      <c r="G16" s="583"/>
      <c r="H16" s="583"/>
      <c r="I16" s="10"/>
    </row>
    <row r="17" spans="1:9" s="1" customFormat="1" ht="18" customHeight="1">
      <c r="A17" s="10"/>
      <c r="B17" s="573" t="s">
        <v>469</v>
      </c>
      <c r="C17" s="41"/>
      <c r="D17" s="580"/>
      <c r="E17" s="581"/>
      <c r="F17" s="581"/>
      <c r="G17" s="581"/>
      <c r="H17" s="581"/>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2"/>
      <c r="C22" s="582"/>
      <c r="D22" s="582"/>
      <c r="E22" s="582"/>
      <c r="F22" s="582"/>
      <c r="G22" s="582"/>
      <c r="H22" s="582"/>
      <c r="I22" s="43"/>
    </row>
    <row r="23" spans="1:9" ht="18" customHeight="1">
      <c r="A23" s="43"/>
      <c r="B23" s="579"/>
      <c r="C23" s="579"/>
      <c r="D23" s="579"/>
      <c r="E23" s="579"/>
      <c r="F23" s="579"/>
      <c r="G23" s="579"/>
      <c r="H23" s="579"/>
      <c r="I23" s="43"/>
    </row>
    <row r="24" spans="1:9" ht="18" customHeight="1">
      <c r="A24" s="43"/>
      <c r="B24" s="579"/>
      <c r="C24" s="579"/>
      <c r="D24" s="579"/>
      <c r="E24" s="579"/>
      <c r="F24" s="579"/>
      <c r="G24" s="579"/>
      <c r="H24" s="579"/>
      <c r="I24" s="43"/>
    </row>
    <row r="25" spans="1:9" ht="18" customHeight="1">
      <c r="A25" s="43"/>
      <c r="B25" s="579"/>
      <c r="C25" s="579"/>
      <c r="D25" s="579"/>
      <c r="E25" s="579"/>
      <c r="F25" s="579"/>
      <c r="G25" s="579"/>
      <c r="H25" s="579"/>
      <c r="I25" s="43"/>
    </row>
    <row r="26" spans="1:9" ht="18" customHeight="1">
      <c r="A26" s="43"/>
      <c r="B26" s="579"/>
      <c r="C26" s="579"/>
      <c r="D26" s="579"/>
      <c r="E26" s="579"/>
      <c r="F26" s="579"/>
      <c r="G26" s="579"/>
      <c r="H26" s="579"/>
      <c r="I26" s="43"/>
    </row>
    <row r="27" spans="1:9" ht="18" customHeight="1">
      <c r="A27" s="43"/>
      <c r="B27" s="579"/>
      <c r="C27" s="579"/>
      <c r="D27" s="579"/>
      <c r="E27" s="579"/>
      <c r="F27" s="579"/>
      <c r="G27" s="579"/>
      <c r="H27" s="579"/>
      <c r="I27" s="43"/>
    </row>
    <row r="28" spans="1:9" ht="18" customHeight="1">
      <c r="A28" s="43"/>
      <c r="B28" s="579"/>
      <c r="C28" s="579"/>
      <c r="D28" s="579"/>
      <c r="E28" s="579"/>
      <c r="F28" s="579"/>
      <c r="G28" s="579"/>
      <c r="H28" s="579"/>
      <c r="I28" s="43"/>
    </row>
    <row r="29" spans="1:9" ht="18" customHeight="1">
      <c r="A29" s="43"/>
      <c r="B29" s="579"/>
      <c r="C29" s="579"/>
      <c r="D29" s="579"/>
      <c r="E29" s="579"/>
      <c r="F29" s="579"/>
      <c r="G29" s="579"/>
      <c r="H29" s="579"/>
      <c r="I29" s="43"/>
    </row>
    <row r="30" spans="1:9" ht="18" customHeight="1">
      <c r="A30" s="43"/>
      <c r="B30" s="579"/>
      <c r="C30" s="579"/>
      <c r="D30" s="579"/>
      <c r="E30" s="579"/>
      <c r="F30" s="579"/>
      <c r="G30" s="579"/>
      <c r="H30" s="579"/>
      <c r="I30" s="43"/>
    </row>
    <row r="31" spans="1:9" ht="18" customHeight="1">
      <c r="A31" s="43"/>
      <c r="B31" s="579"/>
      <c r="C31" s="579"/>
      <c r="D31" s="579"/>
      <c r="E31" s="579"/>
      <c r="F31" s="579"/>
      <c r="G31" s="579"/>
      <c r="H31" s="579"/>
      <c r="I31" s="43"/>
    </row>
    <row r="32" spans="1:9" ht="18" customHeight="1">
      <c r="A32" s="43"/>
      <c r="B32" s="579"/>
      <c r="C32" s="579"/>
      <c r="D32" s="579"/>
      <c r="E32" s="579"/>
      <c r="F32" s="579"/>
      <c r="G32" s="579"/>
      <c r="H32" s="579"/>
      <c r="I32" s="43"/>
    </row>
    <row r="33" spans="1:9" ht="18" customHeight="1">
      <c r="A33" s="43"/>
      <c r="B33" s="579"/>
      <c r="C33" s="579"/>
      <c r="D33" s="579"/>
      <c r="E33" s="579"/>
      <c r="F33" s="579"/>
      <c r="G33" s="579"/>
      <c r="H33" s="579"/>
      <c r="I33" s="43"/>
    </row>
    <row r="34" spans="1:9" ht="18" customHeight="1">
      <c r="A34" s="43"/>
      <c r="B34" s="579"/>
      <c r="C34" s="579"/>
      <c r="D34" s="579"/>
      <c r="E34" s="579"/>
      <c r="F34" s="579"/>
      <c r="G34" s="579"/>
      <c r="H34" s="579"/>
      <c r="I34" s="43"/>
    </row>
    <row r="35" spans="1:9" ht="18" customHeight="1">
      <c r="A35" s="43"/>
      <c r="B35" s="579"/>
      <c r="C35" s="579"/>
      <c r="D35" s="579"/>
      <c r="E35" s="579"/>
      <c r="F35" s="579"/>
      <c r="G35" s="579"/>
      <c r="H35" s="579"/>
      <c r="I35" s="43"/>
    </row>
    <row r="36" spans="1:9" ht="18" customHeight="1">
      <c r="A36" s="43"/>
      <c r="B36" s="579"/>
      <c r="C36" s="579"/>
      <c r="D36" s="579"/>
      <c r="E36" s="579"/>
      <c r="F36" s="579"/>
      <c r="G36" s="579"/>
      <c r="H36" s="579"/>
      <c r="I36" s="43"/>
    </row>
    <row r="37" spans="1:9" ht="18" customHeight="1">
      <c r="A37" s="43"/>
      <c r="B37" s="579"/>
      <c r="C37" s="579"/>
      <c r="D37" s="579"/>
      <c r="E37" s="579"/>
      <c r="F37" s="579"/>
      <c r="G37" s="579"/>
      <c r="H37" s="579"/>
      <c r="I37" s="43"/>
    </row>
    <row r="38" spans="1:9" ht="12" customHeight="1">
      <c r="A38" s="44"/>
      <c r="B38" s="44"/>
      <c r="C38" s="44"/>
      <c r="D38" s="44"/>
      <c r="E38" s="44"/>
      <c r="F38" s="44"/>
      <c r="G38" s="44"/>
      <c r="H38" s="44"/>
      <c r="I38" s="44"/>
    </row>
  </sheetData>
  <mergeCells count="25">
    <mergeCell ref="B1:H1"/>
    <mergeCell ref="B2:H2"/>
    <mergeCell ref="B3:H3"/>
    <mergeCell ref="D12:H12"/>
    <mergeCell ref="D17:H17"/>
    <mergeCell ref="B22:H22"/>
    <mergeCell ref="B23:H23"/>
    <mergeCell ref="B24:H24"/>
    <mergeCell ref="D13:H13"/>
    <mergeCell ref="D14:H14"/>
    <mergeCell ref="D15:H15"/>
    <mergeCell ref="D16:H16"/>
    <mergeCell ref="B29:H29"/>
    <mergeCell ref="B30:H30"/>
    <mergeCell ref="B31:H31"/>
    <mergeCell ref="B32:H32"/>
    <mergeCell ref="B25:H25"/>
    <mergeCell ref="B26:H26"/>
    <mergeCell ref="B27:H27"/>
    <mergeCell ref="B28:H28"/>
    <mergeCell ref="B37:H37"/>
    <mergeCell ref="B33:H33"/>
    <mergeCell ref="B34:H34"/>
    <mergeCell ref="B35:H35"/>
    <mergeCell ref="B36:H36"/>
  </mergeCells>
  <phoneticPr fontId="11" type="noConversion"/>
  <conditionalFormatting sqref="H5">
    <cfRule type="cellIs" dxfId="7" priority="4" stopIfTrue="1" operator="equal">
      <formula>"Gegevens invullen!"</formula>
    </cfRule>
  </conditionalFormatting>
  <conditionalFormatting sqref="D6">
    <cfRule type="cellIs" priority="1" stopIfTrue="1" operator="equal">
      <formula>"bbbb"</formula>
    </cfRule>
    <cfRule type="expression" dxfId="6" priority="2" stopIfTrue="1">
      <formula>OR(LEFT($D$6,1)&lt;&gt;"0",LEN($D$6)&lt;&gt;4)</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indexed="22"/>
  </sheetPr>
  <dimension ref="A1:E289"/>
  <sheetViews>
    <sheetView showGridLines="0" zoomScaleNormal="100" zoomScaleSheetLayoutView="100" workbookViewId="0">
      <pane ySplit="5" topLeftCell="A6" activePane="bottomLeft" state="frozen"/>
      <selection pane="bottomLeft" activeCell="B1" sqref="B1"/>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1</v>
      </c>
    </row>
    <row r="6" spans="1:5" ht="12.75" customHeight="1">
      <c r="A6" s="61"/>
      <c r="B6" s="38" t="s">
        <v>0</v>
      </c>
      <c r="C6" s="61"/>
      <c r="D6" s="38" t="s">
        <v>321</v>
      </c>
      <c r="E6" s="63"/>
    </row>
    <row r="7" spans="1:5" ht="18.75" customHeight="1">
      <c r="A7" s="65">
        <v>1</v>
      </c>
      <c r="B7" s="65" t="s">
        <v>13</v>
      </c>
      <c r="C7" s="66"/>
      <c r="D7" s="57"/>
      <c r="E7" s="67"/>
    </row>
    <row r="8" spans="1:5" ht="12.75" customHeight="1">
      <c r="A8" s="68" t="s">
        <v>172</v>
      </c>
      <c r="B8" s="72" t="s">
        <v>14</v>
      </c>
      <c r="C8" s="69"/>
      <c r="D8" s="551"/>
      <c r="E8" s="70"/>
    </row>
    <row r="9" spans="1:5" ht="12.75" customHeight="1">
      <c r="A9" s="68" t="s">
        <v>173</v>
      </c>
      <c r="B9" s="72" t="s">
        <v>15</v>
      </c>
      <c r="C9" s="71"/>
      <c r="D9" s="551"/>
      <c r="E9" s="70"/>
    </row>
    <row r="10" spans="1:5" ht="12.75" customHeight="1">
      <c r="A10" s="68" t="s">
        <v>174</v>
      </c>
      <c r="B10" s="72" t="s">
        <v>16</v>
      </c>
      <c r="C10" s="71"/>
      <c r="D10" s="551"/>
      <c r="E10" s="70"/>
    </row>
    <row r="11" spans="1:5" ht="12.75" customHeight="1">
      <c r="A11" s="68" t="s">
        <v>175</v>
      </c>
      <c r="B11" s="72" t="s">
        <v>17</v>
      </c>
      <c r="C11" s="71"/>
      <c r="D11" s="551"/>
      <c r="E11" s="70"/>
    </row>
    <row r="12" spans="1:5" s="75" customFormat="1" ht="18.75" customHeight="1">
      <c r="A12" s="104">
        <v>2</v>
      </c>
      <c r="B12" s="279" t="s">
        <v>18</v>
      </c>
      <c r="C12" s="67"/>
      <c r="D12" s="552"/>
      <c r="E12" s="74"/>
    </row>
    <row r="13" spans="1:5" ht="12.75" customHeight="1">
      <c r="A13" s="68" t="s">
        <v>176</v>
      </c>
      <c r="B13" s="72" t="s">
        <v>19</v>
      </c>
      <c r="C13" s="71"/>
      <c r="D13" s="551"/>
      <c r="E13" s="70"/>
    </row>
    <row r="14" spans="1:5" ht="12.75" customHeight="1">
      <c r="A14" s="68" t="s">
        <v>177</v>
      </c>
      <c r="B14" s="72" t="s">
        <v>20</v>
      </c>
      <c r="C14" s="71"/>
      <c r="D14" s="551"/>
      <c r="E14" s="70"/>
    </row>
    <row r="15" spans="1:5" ht="12.75" customHeight="1">
      <c r="A15" s="68" t="s">
        <v>178</v>
      </c>
      <c r="B15" s="72" t="s">
        <v>21</v>
      </c>
      <c r="C15" s="71"/>
      <c r="D15" s="551"/>
      <c r="E15" s="70"/>
    </row>
    <row r="16" spans="1:5" ht="12.75" customHeight="1">
      <c r="A16" s="68" t="s">
        <v>179</v>
      </c>
      <c r="B16" s="72" t="s">
        <v>22</v>
      </c>
      <c r="C16" s="71"/>
      <c r="D16" s="551"/>
      <c r="E16" s="70"/>
    </row>
    <row r="17" spans="1:5" ht="12.75" customHeight="1">
      <c r="A17" s="68" t="s">
        <v>180</v>
      </c>
      <c r="B17" s="72" t="s">
        <v>23</v>
      </c>
      <c r="C17" s="71"/>
      <c r="D17" s="551"/>
      <c r="E17" s="70"/>
    </row>
    <row r="18" spans="1:5" ht="12.75" customHeight="1">
      <c r="A18" s="68" t="s">
        <v>181</v>
      </c>
      <c r="B18" s="72" t="s">
        <v>24</v>
      </c>
      <c r="C18" s="71"/>
      <c r="D18" s="551"/>
      <c r="E18" s="70"/>
    </row>
    <row r="19" spans="1:5" s="75" customFormat="1" ht="18.75" customHeight="1">
      <c r="A19" s="104">
        <v>3</v>
      </c>
      <c r="B19" s="279" t="s">
        <v>25</v>
      </c>
      <c r="C19" s="67"/>
      <c r="D19" s="552"/>
      <c r="E19" s="74"/>
    </row>
    <row r="20" spans="1:5" ht="12.75" customHeight="1">
      <c r="A20" s="68" t="s">
        <v>182</v>
      </c>
      <c r="B20" s="72" t="s">
        <v>26</v>
      </c>
      <c r="C20" s="71"/>
      <c r="D20" s="551"/>
      <c r="E20" s="70"/>
    </row>
    <row r="21" spans="1:5" ht="12.75" customHeight="1">
      <c r="A21" s="68" t="s">
        <v>183</v>
      </c>
      <c r="B21" s="72" t="s">
        <v>27</v>
      </c>
      <c r="C21" s="71"/>
      <c r="D21" s="551"/>
      <c r="E21" s="70"/>
    </row>
    <row r="22" spans="1:5" ht="12.75" customHeight="1">
      <c r="A22" s="68" t="s">
        <v>184</v>
      </c>
      <c r="B22" s="72" t="s">
        <v>28</v>
      </c>
      <c r="C22" s="71"/>
      <c r="D22" s="551"/>
      <c r="E22" s="70"/>
    </row>
    <row r="23" spans="1:5" ht="12.75" customHeight="1">
      <c r="A23" s="68" t="s">
        <v>185</v>
      </c>
      <c r="B23" s="72" t="s">
        <v>29</v>
      </c>
      <c r="C23" s="71"/>
      <c r="D23" s="551"/>
      <c r="E23" s="70"/>
    </row>
    <row r="24" spans="1:5" ht="12.75" customHeight="1">
      <c r="A24" s="68" t="s">
        <v>186</v>
      </c>
      <c r="B24" s="72" t="s">
        <v>249</v>
      </c>
      <c r="C24" s="71"/>
      <c r="D24" s="551"/>
      <c r="E24" s="70"/>
    </row>
    <row r="25" spans="1:5" ht="12.75" customHeight="1">
      <c r="A25" s="68" t="s">
        <v>187</v>
      </c>
      <c r="B25" s="72" t="s">
        <v>30</v>
      </c>
      <c r="C25" s="71"/>
      <c r="D25" s="551"/>
      <c r="E25" s="70"/>
    </row>
    <row r="26" spans="1:5" ht="12.75" customHeight="1">
      <c r="A26" s="68" t="s">
        <v>188</v>
      </c>
      <c r="B26" s="72" t="s">
        <v>31</v>
      </c>
      <c r="C26" s="71"/>
      <c r="D26" s="551"/>
      <c r="E26" s="70"/>
    </row>
    <row r="27" spans="1:5" ht="12.75" customHeight="1">
      <c r="A27" s="68" t="s">
        <v>189</v>
      </c>
      <c r="B27" s="72" t="s">
        <v>1</v>
      </c>
      <c r="C27" s="71"/>
      <c r="D27" s="551"/>
      <c r="E27" s="70"/>
    </row>
    <row r="28" spans="1:5" ht="12.75" customHeight="1">
      <c r="A28" s="68" t="s">
        <v>190</v>
      </c>
      <c r="B28" s="72" t="s">
        <v>32</v>
      </c>
      <c r="C28" s="71"/>
      <c r="D28" s="551"/>
      <c r="E28" s="70"/>
    </row>
    <row r="29" spans="1:5" ht="12.75" customHeight="1">
      <c r="A29" s="68" t="s">
        <v>191</v>
      </c>
      <c r="B29" s="72" t="s">
        <v>33</v>
      </c>
      <c r="C29" s="71"/>
      <c r="D29" s="551"/>
      <c r="E29" s="70"/>
    </row>
    <row r="30" spans="1:5" s="75" customFormat="1" ht="18.75" customHeight="1">
      <c r="A30" s="104">
        <v>4</v>
      </c>
      <c r="B30" s="279" t="s">
        <v>34</v>
      </c>
      <c r="C30" s="67"/>
      <c r="D30" s="552"/>
      <c r="E30" s="74"/>
    </row>
    <row r="31" spans="1:5" ht="12.75" customHeight="1">
      <c r="A31" s="68" t="s">
        <v>192</v>
      </c>
      <c r="B31" s="72" t="s">
        <v>35</v>
      </c>
      <c r="C31" s="71"/>
      <c r="D31" s="551"/>
      <c r="E31" s="70"/>
    </row>
    <row r="32" spans="1:5" ht="12.75" customHeight="1">
      <c r="A32" s="68" t="s">
        <v>412</v>
      </c>
      <c r="B32" s="72" t="s">
        <v>409</v>
      </c>
      <c r="C32" s="71"/>
      <c r="D32" s="551"/>
      <c r="E32" s="70"/>
    </row>
    <row r="33" spans="1:5" ht="12.75" customHeight="1">
      <c r="A33" s="68" t="s">
        <v>193</v>
      </c>
      <c r="B33" s="72" t="s">
        <v>411</v>
      </c>
      <c r="C33" s="71"/>
      <c r="D33" s="551"/>
      <c r="E33" s="70"/>
    </row>
    <row r="34" spans="1:5" ht="12.75" customHeight="1">
      <c r="A34" s="68" t="s">
        <v>413</v>
      </c>
      <c r="B34" s="72" t="s">
        <v>36</v>
      </c>
      <c r="C34" s="71"/>
      <c r="D34" s="551"/>
      <c r="E34" s="70"/>
    </row>
    <row r="35" spans="1:5" ht="12.75" customHeight="1">
      <c r="A35" s="68"/>
      <c r="B35" s="72"/>
      <c r="C35" s="71"/>
      <c r="D35" s="553"/>
      <c r="E35" s="70"/>
    </row>
    <row r="36" spans="1:5" ht="12.75" customHeight="1">
      <c r="A36" s="104">
        <v>5</v>
      </c>
      <c r="B36" s="279" t="s">
        <v>282</v>
      </c>
      <c r="C36" s="71"/>
      <c r="D36" s="551"/>
      <c r="E36" s="70"/>
    </row>
    <row r="37" spans="1:5" ht="12.75" customHeight="1">
      <c r="A37" s="55" t="s">
        <v>194</v>
      </c>
      <c r="B37" s="72" t="s">
        <v>278</v>
      </c>
      <c r="C37" s="71"/>
      <c r="D37" s="551"/>
      <c r="E37" s="70"/>
    </row>
    <row r="38" spans="1:5" ht="6.75" customHeight="1">
      <c r="A38" s="68"/>
      <c r="B38" s="72"/>
      <c r="C38" s="71"/>
      <c r="D38" s="545"/>
      <c r="E38" s="70"/>
    </row>
    <row r="39" spans="1:5" ht="12.75" customHeight="1">
      <c r="A39" s="61"/>
      <c r="B39" s="38" t="s">
        <v>37</v>
      </c>
      <c r="C39" s="61"/>
      <c r="D39" s="38" t="s">
        <v>321</v>
      </c>
      <c r="E39" s="63"/>
    </row>
    <row r="40" spans="1:5" s="78" customFormat="1" ht="18.75" customHeight="1">
      <c r="A40" s="275">
        <v>1</v>
      </c>
      <c r="B40" s="77" t="s">
        <v>38</v>
      </c>
      <c r="C40" s="74"/>
      <c r="D40" s="546"/>
      <c r="E40" s="74"/>
    </row>
    <row r="41" spans="1:5" ht="12.75" customHeight="1">
      <c r="A41" s="79" t="s">
        <v>172</v>
      </c>
      <c r="B41" s="72" t="s">
        <v>39</v>
      </c>
      <c r="C41" s="70"/>
      <c r="D41" s="551"/>
      <c r="E41" s="70"/>
    </row>
    <row r="42" spans="1:5" ht="12.75" customHeight="1">
      <c r="A42" s="79" t="s">
        <v>173</v>
      </c>
      <c r="B42" s="72" t="s">
        <v>40</v>
      </c>
      <c r="C42" s="70"/>
      <c r="D42" s="551"/>
      <c r="E42" s="70"/>
    </row>
    <row r="43" spans="1:5" ht="12.75" customHeight="1">
      <c r="A43" s="79" t="s">
        <v>174</v>
      </c>
      <c r="B43" s="72" t="s">
        <v>41</v>
      </c>
      <c r="C43" s="70"/>
      <c r="D43" s="551"/>
      <c r="E43" s="70"/>
    </row>
    <row r="44" spans="1:5" s="75" customFormat="1" ht="18.75" customHeight="1">
      <c r="A44" s="275">
        <v>2</v>
      </c>
      <c r="B44" s="279" t="s">
        <v>42</v>
      </c>
      <c r="C44" s="74"/>
      <c r="D44" s="552"/>
      <c r="E44" s="74"/>
    </row>
    <row r="45" spans="1:5" ht="12.75" customHeight="1">
      <c r="A45" s="79" t="s">
        <v>176</v>
      </c>
      <c r="B45" s="72" t="s">
        <v>43</v>
      </c>
      <c r="C45" s="70"/>
      <c r="D45" s="551"/>
      <c r="E45" s="70"/>
    </row>
    <row r="46" spans="1:5" ht="12.75" customHeight="1">
      <c r="A46" s="79" t="s">
        <v>177</v>
      </c>
      <c r="B46" s="72" t="s">
        <v>44</v>
      </c>
      <c r="C46" s="70"/>
      <c r="D46" s="551"/>
      <c r="E46" s="70"/>
    </row>
    <row r="47" spans="1:5" s="75" customFormat="1" ht="18.75" customHeight="1">
      <c r="A47" s="275">
        <v>3</v>
      </c>
      <c r="B47" s="279" t="s">
        <v>25</v>
      </c>
      <c r="C47" s="74"/>
      <c r="D47" s="552"/>
      <c r="E47" s="74"/>
    </row>
    <row r="48" spans="1:5" ht="12.75" customHeight="1">
      <c r="A48" s="79" t="s">
        <v>182</v>
      </c>
      <c r="B48" s="72" t="s">
        <v>45</v>
      </c>
      <c r="C48" s="70"/>
      <c r="D48" s="551"/>
      <c r="E48" s="70"/>
    </row>
    <row r="49" spans="1:5" ht="12.75" customHeight="1">
      <c r="A49" s="79" t="s">
        <v>183</v>
      </c>
      <c r="B49" s="72" t="s">
        <v>46</v>
      </c>
      <c r="C49" s="70"/>
      <c r="D49" s="551"/>
      <c r="E49" s="70"/>
    </row>
    <row r="50" spans="1:5" ht="12.75" customHeight="1">
      <c r="A50" s="79" t="s">
        <v>184</v>
      </c>
      <c r="B50" s="72" t="s">
        <v>47</v>
      </c>
      <c r="C50" s="70"/>
      <c r="D50" s="551"/>
      <c r="E50" s="70"/>
    </row>
    <row r="51" spans="1:5" ht="12.75" customHeight="1">
      <c r="A51" s="79" t="s">
        <v>185</v>
      </c>
      <c r="B51" s="72" t="s">
        <v>48</v>
      </c>
      <c r="C51" s="70"/>
      <c r="D51" s="551"/>
      <c r="E51" s="70"/>
    </row>
    <row r="52" spans="1:5" ht="12.75" customHeight="1">
      <c r="A52" s="79" t="s">
        <v>186</v>
      </c>
      <c r="B52" s="72" t="s">
        <v>49</v>
      </c>
      <c r="C52" s="70"/>
      <c r="D52" s="551"/>
      <c r="E52" s="70"/>
    </row>
    <row r="53" spans="1:5" ht="12.75" customHeight="1">
      <c r="A53" s="79" t="s">
        <v>187</v>
      </c>
      <c r="B53" s="72" t="s">
        <v>50</v>
      </c>
      <c r="C53" s="70"/>
      <c r="D53" s="551"/>
      <c r="E53" s="70"/>
    </row>
    <row r="54" spans="1:5" s="75" customFormat="1" ht="18.75" customHeight="1">
      <c r="A54" s="275">
        <v>4</v>
      </c>
      <c r="B54" s="279" t="s">
        <v>51</v>
      </c>
      <c r="C54" s="74"/>
      <c r="D54" s="552"/>
      <c r="E54" s="74"/>
    </row>
    <row r="55" spans="1:5" ht="12.75" customHeight="1">
      <c r="A55" s="79" t="s">
        <v>192</v>
      </c>
      <c r="B55" s="72" t="s">
        <v>378</v>
      </c>
      <c r="C55" s="70"/>
      <c r="D55" s="551"/>
      <c r="E55" s="70"/>
    </row>
    <row r="56" spans="1:5" ht="12.75" customHeight="1">
      <c r="A56" s="79" t="s">
        <v>412</v>
      </c>
      <c r="B56" s="72" t="s">
        <v>379</v>
      </c>
      <c r="C56" s="70"/>
      <c r="D56" s="551"/>
      <c r="E56" s="70"/>
    </row>
    <row r="57" spans="1:5" ht="12.75" customHeight="1">
      <c r="A57" s="79" t="s">
        <v>193</v>
      </c>
      <c r="B57" s="72" t="s">
        <v>380</v>
      </c>
      <c r="C57" s="70"/>
      <c r="D57" s="551"/>
      <c r="E57" s="70"/>
    </row>
    <row r="58" spans="1:5" ht="12.75" customHeight="1">
      <c r="A58" s="79" t="s">
        <v>413</v>
      </c>
      <c r="B58" s="72" t="s">
        <v>415</v>
      </c>
      <c r="C58" s="70"/>
      <c r="D58" s="551"/>
      <c r="E58" s="70"/>
    </row>
    <row r="59" spans="1:5" ht="12.75" customHeight="1">
      <c r="A59" s="79" t="s">
        <v>414</v>
      </c>
      <c r="B59" s="72" t="s">
        <v>52</v>
      </c>
      <c r="C59" s="70"/>
      <c r="D59" s="551"/>
      <c r="E59" s="70"/>
    </row>
    <row r="60" spans="1:5" ht="12.75" customHeight="1">
      <c r="A60" s="79"/>
      <c r="B60" s="72"/>
      <c r="C60" s="70"/>
      <c r="D60" s="554"/>
      <c r="E60" s="70"/>
    </row>
    <row r="61" spans="1:5" s="78" customFormat="1" ht="12.75" customHeight="1">
      <c r="A61" s="275">
        <v>5</v>
      </c>
      <c r="B61" s="80" t="s">
        <v>165</v>
      </c>
      <c r="C61" s="74"/>
      <c r="D61" s="551"/>
      <c r="E61" s="74"/>
    </row>
    <row r="62" spans="1:5" s="78" customFormat="1" ht="12.75" customHeight="1">
      <c r="A62" s="302" t="s">
        <v>194</v>
      </c>
      <c r="B62" s="150" t="s">
        <v>262</v>
      </c>
      <c r="C62" s="74"/>
      <c r="D62" s="555"/>
      <c r="E62" s="74"/>
    </row>
    <row r="63" spans="1:5" s="78" customFormat="1" ht="12.75" customHeight="1">
      <c r="A63" s="302" t="s">
        <v>195</v>
      </c>
      <c r="B63" s="150" t="s">
        <v>263</v>
      </c>
      <c r="C63" s="74"/>
      <c r="D63" s="555"/>
      <c r="E63" s="74"/>
    </row>
    <row r="64" spans="1:5" s="78" customFormat="1" ht="12.75" customHeight="1">
      <c r="A64" s="302" t="s">
        <v>252</v>
      </c>
      <c r="B64" s="150" t="s">
        <v>264</v>
      </c>
      <c r="C64" s="74"/>
      <c r="D64" s="555"/>
      <c r="E64" s="74"/>
    </row>
    <row r="65" spans="1:5" s="78" customFormat="1" ht="12.75" customHeight="1">
      <c r="A65" s="302" t="s">
        <v>254</v>
      </c>
      <c r="B65" s="150" t="s">
        <v>265</v>
      </c>
      <c r="C65" s="74"/>
      <c r="D65" s="555"/>
      <c r="E65" s="74"/>
    </row>
    <row r="66" spans="1:5" s="78" customFormat="1" ht="12.75" customHeight="1">
      <c r="A66" s="302" t="s">
        <v>256</v>
      </c>
      <c r="B66" s="150" t="s">
        <v>266</v>
      </c>
      <c r="C66" s="74"/>
      <c r="D66" s="555"/>
      <c r="E66" s="74"/>
    </row>
    <row r="67" spans="1:5" s="78" customFormat="1" ht="12.75" customHeight="1">
      <c r="A67" s="302" t="s">
        <v>258</v>
      </c>
      <c r="B67" s="150" t="s">
        <v>267</v>
      </c>
      <c r="C67" s="74"/>
      <c r="D67" s="555"/>
      <c r="E67" s="74"/>
    </row>
    <row r="68" spans="1:5" s="78" customFormat="1" ht="12.75" customHeight="1">
      <c r="A68" s="302" t="s">
        <v>260</v>
      </c>
      <c r="B68" s="150" t="s">
        <v>268</v>
      </c>
      <c r="C68" s="74"/>
      <c r="D68" s="555"/>
      <c r="E68" s="74"/>
    </row>
    <row r="69" spans="1:5" s="75" customFormat="1" ht="18.75" customHeight="1">
      <c r="A69" s="275">
        <v>6</v>
      </c>
      <c r="B69" s="279" t="s">
        <v>53</v>
      </c>
      <c r="C69" s="74"/>
      <c r="D69" s="552"/>
      <c r="E69" s="74"/>
    </row>
    <row r="70" spans="1:5" ht="12.75" customHeight="1">
      <c r="A70" s="79" t="s">
        <v>196</v>
      </c>
      <c r="B70" s="72" t="s">
        <v>246</v>
      </c>
      <c r="C70" s="70"/>
      <c r="D70" s="551"/>
      <c r="E70" s="70"/>
    </row>
    <row r="71" spans="1:5" ht="12.75" customHeight="1">
      <c r="A71" s="79" t="s">
        <v>197</v>
      </c>
      <c r="B71" s="72" t="s">
        <v>54</v>
      </c>
      <c r="C71" s="70"/>
      <c r="D71" s="551"/>
      <c r="E71" s="70"/>
    </row>
    <row r="72" spans="1:5" ht="12.75" customHeight="1">
      <c r="A72" s="79"/>
      <c r="B72" s="72"/>
      <c r="C72" s="70"/>
      <c r="D72" s="553"/>
      <c r="E72" s="70"/>
    </row>
    <row r="73" spans="1:5" ht="12.75" customHeight="1">
      <c r="A73" s="79"/>
      <c r="B73" s="72"/>
      <c r="C73" s="70"/>
      <c r="D73" s="553"/>
      <c r="E73" s="70"/>
    </row>
    <row r="74" spans="1:5" ht="12.75" customHeight="1">
      <c r="A74" s="61"/>
      <c r="B74" s="38" t="s">
        <v>269</v>
      </c>
      <c r="C74" s="61"/>
      <c r="D74" s="38" t="s">
        <v>321</v>
      </c>
      <c r="E74" s="63"/>
    </row>
    <row r="75" spans="1:5" ht="12.75" customHeight="1">
      <c r="A75" s="79"/>
      <c r="B75" s="72"/>
      <c r="C75" s="70"/>
      <c r="D75" s="553"/>
      <c r="E75" s="70"/>
    </row>
    <row r="76" spans="1:5" ht="12.75" customHeight="1">
      <c r="A76" s="79"/>
      <c r="B76" s="80" t="s">
        <v>280</v>
      </c>
      <c r="C76" s="70"/>
      <c r="D76" s="555"/>
      <c r="E76" s="70"/>
    </row>
    <row r="77" spans="1:5" ht="12.75" customHeight="1">
      <c r="A77" s="79"/>
      <c r="B77" s="150" t="s">
        <v>250</v>
      </c>
      <c r="C77" s="70"/>
      <c r="D77" s="555"/>
      <c r="E77" s="70"/>
    </row>
    <row r="78" spans="1:5" ht="12.75" customHeight="1">
      <c r="A78" s="79"/>
      <c r="B78" s="150" t="s">
        <v>251</v>
      </c>
      <c r="C78" s="70"/>
      <c r="D78" s="555"/>
      <c r="E78" s="70"/>
    </row>
    <row r="79" spans="1:5" ht="12.75" customHeight="1">
      <c r="A79" s="79"/>
      <c r="B79" s="150" t="s">
        <v>253</v>
      </c>
      <c r="C79" s="70"/>
      <c r="D79" s="555"/>
      <c r="E79" s="70"/>
    </row>
    <row r="80" spans="1:5" ht="12.75" customHeight="1">
      <c r="A80" s="79"/>
      <c r="B80" s="150" t="s">
        <v>255</v>
      </c>
      <c r="C80" s="70"/>
      <c r="D80" s="555"/>
      <c r="E80" s="70"/>
    </row>
    <row r="81" spans="1:5" ht="12.75" customHeight="1">
      <c r="A81" s="79"/>
      <c r="B81" s="150" t="s">
        <v>257</v>
      </c>
      <c r="C81" s="70"/>
      <c r="D81" s="555"/>
      <c r="E81" s="70"/>
    </row>
    <row r="82" spans="1:5" ht="12.75" customHeight="1">
      <c r="A82" s="79"/>
      <c r="B82" s="150" t="s">
        <v>259</v>
      </c>
      <c r="C82" s="70"/>
      <c r="D82" s="555"/>
      <c r="E82" s="70"/>
    </row>
    <row r="83" spans="1:5" ht="12.75" customHeight="1">
      <c r="A83" s="79"/>
      <c r="B83" s="150" t="s">
        <v>261</v>
      </c>
      <c r="C83" s="70"/>
      <c r="D83" s="555"/>
      <c r="E83" s="70"/>
    </row>
    <row r="84" spans="1:5" ht="12.75" customHeight="1">
      <c r="A84" s="79"/>
      <c r="B84" s="72"/>
      <c r="C84" s="70"/>
      <c r="D84" s="553"/>
      <c r="E84" s="70"/>
    </row>
    <row r="85" spans="1:5" ht="12.75" customHeight="1">
      <c r="A85" s="79"/>
      <c r="B85" s="80" t="s">
        <v>281</v>
      </c>
      <c r="C85" s="70"/>
      <c r="D85" s="555"/>
      <c r="E85" s="70"/>
    </row>
    <row r="86" spans="1:5" ht="12.75" customHeight="1">
      <c r="A86" s="79"/>
      <c r="B86" s="150" t="s">
        <v>250</v>
      </c>
      <c r="C86" s="70"/>
      <c r="D86" s="555"/>
      <c r="E86" s="70"/>
    </row>
    <row r="87" spans="1:5" ht="12.75" customHeight="1">
      <c r="A87" s="79"/>
      <c r="B87" s="150" t="s">
        <v>251</v>
      </c>
      <c r="C87" s="70"/>
      <c r="D87" s="555"/>
      <c r="E87" s="70"/>
    </row>
    <row r="88" spans="1:5" ht="12.75" customHeight="1">
      <c r="A88" s="79"/>
      <c r="B88" s="150" t="s">
        <v>253</v>
      </c>
      <c r="C88" s="70"/>
      <c r="D88" s="555"/>
      <c r="E88" s="70"/>
    </row>
    <row r="89" spans="1:5" ht="12.75" customHeight="1">
      <c r="A89" s="79"/>
      <c r="B89" s="150" t="s">
        <v>255</v>
      </c>
      <c r="C89" s="70"/>
      <c r="D89" s="555"/>
      <c r="E89" s="70"/>
    </row>
    <row r="90" spans="1:5" ht="12.75" customHeight="1">
      <c r="A90" s="79"/>
      <c r="B90" s="150" t="s">
        <v>257</v>
      </c>
      <c r="C90" s="70"/>
      <c r="D90" s="555"/>
      <c r="E90" s="70"/>
    </row>
    <row r="91" spans="1:5" ht="12.75" customHeight="1">
      <c r="A91" s="79"/>
      <c r="B91" s="150" t="s">
        <v>259</v>
      </c>
      <c r="C91" s="70"/>
      <c r="D91" s="555"/>
      <c r="E91" s="70"/>
    </row>
    <row r="92" spans="1:5" ht="12.75" customHeight="1">
      <c r="A92" s="79"/>
      <c r="B92" s="150" t="s">
        <v>261</v>
      </c>
      <c r="C92" s="70"/>
      <c r="D92" s="555"/>
      <c r="E92" s="70"/>
    </row>
    <row r="93" spans="1:5" ht="12.75" customHeight="1">
      <c r="A93" s="79"/>
      <c r="B93" s="72"/>
      <c r="C93" s="70"/>
      <c r="D93" s="553"/>
      <c r="E93" s="70"/>
    </row>
    <row r="94" spans="1:5" ht="12.75" customHeight="1">
      <c r="A94" s="79"/>
      <c r="B94" s="279" t="s">
        <v>279</v>
      </c>
      <c r="C94" s="70"/>
      <c r="D94" s="553"/>
      <c r="E94" s="70"/>
    </row>
    <row r="95" spans="1:5" ht="12.75" customHeight="1">
      <c r="A95" s="79"/>
      <c r="B95" s="72" t="s">
        <v>283</v>
      </c>
      <c r="C95" s="70"/>
      <c r="D95" s="555"/>
      <c r="E95" s="70"/>
    </row>
    <row r="96" spans="1:5" ht="12.75" customHeight="1">
      <c r="A96" s="79"/>
      <c r="B96" s="72" t="s">
        <v>284</v>
      </c>
      <c r="C96" s="70"/>
      <c r="D96" s="551"/>
      <c r="E96" s="70"/>
    </row>
    <row r="97" spans="1:5" ht="12.75" customHeight="1">
      <c r="A97" s="79"/>
      <c r="B97" s="72"/>
      <c r="C97" s="70"/>
      <c r="D97" s="553"/>
      <c r="E97" s="70"/>
    </row>
    <row r="98" spans="1:5" ht="12.75" customHeight="1">
      <c r="A98" s="79"/>
      <c r="B98" s="80" t="s">
        <v>270</v>
      </c>
      <c r="C98" s="70"/>
      <c r="D98" s="553"/>
      <c r="E98" s="70"/>
    </row>
    <row r="99" spans="1:5" ht="12.75" customHeight="1">
      <c r="A99" s="79"/>
      <c r="B99" s="72" t="s">
        <v>271</v>
      </c>
      <c r="C99" s="70"/>
      <c r="D99" s="555"/>
      <c r="E99" s="70"/>
    </row>
    <row r="100" spans="1:5" ht="12.75" customHeight="1">
      <c r="A100" s="79"/>
      <c r="B100" s="72" t="s">
        <v>272</v>
      </c>
      <c r="C100" s="70"/>
      <c r="D100" s="555"/>
      <c r="E100" s="70"/>
    </row>
    <row r="101" spans="1:5" ht="12.75" customHeight="1">
      <c r="A101" s="79"/>
      <c r="B101" s="72" t="s">
        <v>273</v>
      </c>
      <c r="C101" s="70"/>
      <c r="D101" s="555"/>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5"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5"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381</v>
      </c>
      <c r="I4" s="93"/>
      <c r="J4" s="93" t="s">
        <v>382</v>
      </c>
      <c r="K4" s="94"/>
      <c r="L4" s="93" t="s">
        <v>383</v>
      </c>
      <c r="M4" s="94"/>
      <c r="N4" s="93" t="s">
        <v>60</v>
      </c>
      <c r="O4" s="94"/>
      <c r="P4" s="93" t="s">
        <v>386</v>
      </c>
      <c r="Q4" s="93" t="s">
        <v>387</v>
      </c>
      <c r="R4" s="93" t="s">
        <v>416</v>
      </c>
      <c r="S4" s="93" t="s">
        <v>417</v>
      </c>
      <c r="T4" s="93" t="s">
        <v>418</v>
      </c>
      <c r="U4" s="93"/>
      <c r="V4" s="93" t="s">
        <v>384</v>
      </c>
      <c r="W4" s="93"/>
      <c r="X4" s="93" t="s">
        <v>385</v>
      </c>
      <c r="Y4" s="94"/>
      <c r="Z4" s="93" t="s">
        <v>382</v>
      </c>
      <c r="AA4" s="95"/>
    </row>
    <row r="5" spans="1:27" s="59" customFormat="1" ht="13.5" customHeight="1">
      <c r="A5" s="96"/>
      <c r="B5" s="97" t="s">
        <v>62</v>
      </c>
      <c r="C5" s="96"/>
      <c r="D5" s="38" t="s">
        <v>321</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5"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472</v>
      </c>
      <c r="E40" s="210"/>
      <c r="F40" s="209" t="s">
        <v>91</v>
      </c>
      <c r="G40" s="210"/>
      <c r="H40" s="93" t="s">
        <v>381</v>
      </c>
      <c r="I40" s="210"/>
      <c r="J40" s="210"/>
      <c r="K40" s="210"/>
      <c r="L40" s="93" t="s">
        <v>383</v>
      </c>
      <c r="M40" s="210"/>
      <c r="N40" s="211" t="s">
        <v>60</v>
      </c>
      <c r="O40" s="212"/>
      <c r="P40" s="93" t="s">
        <v>386</v>
      </c>
      <c r="Q40" s="93" t="s">
        <v>387</v>
      </c>
      <c r="R40" s="93" t="s">
        <v>416</v>
      </c>
      <c r="S40" s="93" t="s">
        <v>417</v>
      </c>
      <c r="T40" s="93" t="s">
        <v>418</v>
      </c>
      <c r="U40" s="93"/>
      <c r="V40" s="93" t="s">
        <v>384</v>
      </c>
      <c r="W40" s="93"/>
      <c r="X40" s="93" t="s">
        <v>473</v>
      </c>
      <c r="Y40" s="94"/>
      <c r="Z40" s="93"/>
      <c r="AA40" s="112"/>
    </row>
    <row r="41" spans="1:27" s="59" customFormat="1" ht="13.5" customHeight="1">
      <c r="A41" s="96"/>
      <c r="B41" s="97" t="s">
        <v>70</v>
      </c>
      <c r="C41" s="96"/>
      <c r="D41" s="38" t="s">
        <v>321</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403</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397</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433</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434</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321</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397</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397</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421</v>
      </c>
      <c r="C16" s="99"/>
      <c r="D16" s="202"/>
      <c r="E16" s="204"/>
      <c r="F16" s="202"/>
      <c r="G16" s="204"/>
      <c r="H16" s="202"/>
      <c r="I16" s="203"/>
      <c r="J16" s="202"/>
      <c r="K16" s="101"/>
    </row>
    <row r="17" spans="1:11" s="59" customFormat="1" ht="12.75" customHeight="1">
      <c r="A17" s="233"/>
      <c r="B17" s="103" t="s">
        <v>430</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7" t="s">
        <v>423</v>
      </c>
      <c r="C21" s="99"/>
      <c r="D21" s="213"/>
      <c r="E21" s="203"/>
      <c r="F21" s="203"/>
      <c r="G21" s="204"/>
      <c r="H21" s="213"/>
      <c r="I21" s="204"/>
      <c r="J21" s="204"/>
      <c r="K21" s="101"/>
    </row>
    <row r="22" spans="1:11" s="59" customFormat="1" ht="12.75" customHeight="1">
      <c r="A22" s="233"/>
      <c r="B22" s="487" t="s">
        <v>424</v>
      </c>
      <c r="C22" s="99"/>
      <c r="D22" s="213"/>
      <c r="E22" s="203"/>
      <c r="F22" s="203"/>
      <c r="G22" s="204"/>
      <c r="H22" s="213"/>
      <c r="I22" s="204"/>
      <c r="J22" s="204"/>
      <c r="K22" s="101"/>
    </row>
    <row r="23" spans="1:11" s="59" customFormat="1" ht="12.75" customHeight="1">
      <c r="A23" s="233"/>
      <c r="B23" s="487" t="s">
        <v>425</v>
      </c>
      <c r="C23" s="99"/>
      <c r="D23" s="213"/>
      <c r="E23" s="203"/>
      <c r="F23" s="203"/>
      <c r="G23" s="204"/>
      <c r="H23" s="213"/>
      <c r="I23" s="204"/>
      <c r="J23" s="204"/>
      <c r="K23" s="101"/>
    </row>
    <row r="24" spans="1:11" s="59" customFormat="1" ht="12.75" customHeight="1">
      <c r="A24" s="233"/>
      <c r="B24" s="278" t="s">
        <v>390</v>
      </c>
      <c r="C24" s="99"/>
      <c r="D24" s="213"/>
      <c r="E24" s="203"/>
      <c r="F24" s="203"/>
      <c r="G24" s="204"/>
      <c r="H24" s="213"/>
      <c r="I24" s="204"/>
      <c r="J24" s="204"/>
      <c r="K24" s="101"/>
    </row>
    <row r="25" spans="1:11" s="59" customFormat="1" ht="12.75" customHeight="1">
      <c r="A25" s="233"/>
      <c r="B25" s="278" t="s">
        <v>391</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432</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6" t="s">
        <v>435</v>
      </c>
      <c r="C30" s="99"/>
      <c r="D30" s="205"/>
      <c r="E30" s="203"/>
      <c r="F30" s="203"/>
      <c r="G30" s="204"/>
      <c r="H30" s="205"/>
      <c r="I30" s="204"/>
      <c r="J30" s="204"/>
      <c r="K30" s="101"/>
    </row>
    <row r="31" spans="1:11" s="59" customFormat="1" ht="12.75" customHeight="1">
      <c r="B31" s="486" t="s">
        <v>402</v>
      </c>
      <c r="C31" s="99"/>
      <c r="D31" s="214"/>
      <c r="E31" s="203"/>
      <c r="F31" s="203"/>
      <c r="G31" s="204"/>
      <c r="H31" s="214"/>
      <c r="I31" s="204"/>
      <c r="J31" s="204"/>
      <c r="K31" s="101"/>
    </row>
    <row r="32" spans="1:11" s="59" customFormat="1" ht="12.75" customHeight="1">
      <c r="B32" s="486" t="s">
        <v>403</v>
      </c>
      <c r="C32" s="99"/>
      <c r="D32" s="214"/>
      <c r="E32" s="203"/>
      <c r="F32" s="203"/>
      <c r="G32" s="204"/>
      <c r="H32" s="214"/>
      <c r="I32" s="204"/>
      <c r="J32" s="204"/>
      <c r="K32" s="101"/>
    </row>
    <row r="33" spans="1:11" s="59" customFormat="1" ht="12.75" customHeight="1">
      <c r="B33" s="486" t="s">
        <v>404</v>
      </c>
      <c r="C33" s="99"/>
      <c r="D33" s="214"/>
      <c r="E33" s="203"/>
      <c r="F33" s="203"/>
      <c r="G33" s="204"/>
      <c r="H33" s="214"/>
      <c r="I33" s="204"/>
      <c r="J33" s="204"/>
      <c r="K33" s="101"/>
    </row>
    <row r="34" spans="1:11" s="59" customFormat="1" ht="12.75" customHeight="1">
      <c r="B34" s="486" t="s">
        <v>405</v>
      </c>
      <c r="C34" s="99"/>
      <c r="D34" s="214"/>
      <c r="E34" s="203"/>
      <c r="F34" s="203"/>
      <c r="G34" s="204"/>
      <c r="H34" s="214"/>
      <c r="I34" s="204"/>
      <c r="J34" s="204"/>
      <c r="K34" s="101"/>
    </row>
    <row r="35" spans="1:11" s="59" customFormat="1" ht="24">
      <c r="B35" s="487" t="s">
        <v>426</v>
      </c>
      <c r="C35" s="99"/>
      <c r="D35" s="214"/>
      <c r="E35" s="203"/>
      <c r="F35" s="203"/>
      <c r="G35" s="204"/>
      <c r="H35" s="214"/>
      <c r="I35" s="204"/>
      <c r="J35" s="204"/>
      <c r="K35" s="101"/>
    </row>
    <row r="36" spans="1:11" s="59" customFormat="1" ht="25.5" customHeight="1">
      <c r="B36" s="282" t="s">
        <v>431</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392</v>
      </c>
      <c r="C38" s="99"/>
      <c r="D38" s="213"/>
      <c r="E38" s="203"/>
      <c r="F38" s="203"/>
      <c r="G38" s="203"/>
      <c r="H38" s="213"/>
      <c r="I38" s="203"/>
      <c r="J38" s="205"/>
      <c r="K38" s="101"/>
    </row>
    <row r="39" spans="1:11" s="59" customFormat="1">
      <c r="A39" s="233"/>
      <c r="B39" s="278" t="s">
        <v>427</v>
      </c>
      <c r="C39" s="99"/>
      <c r="D39" s="213"/>
      <c r="E39" s="203"/>
      <c r="F39" s="203"/>
      <c r="G39" s="203"/>
      <c r="H39" s="213"/>
      <c r="I39" s="203"/>
      <c r="J39" s="204"/>
      <c r="K39" s="101"/>
    </row>
    <row r="40" spans="1:11" s="59" customFormat="1">
      <c r="A40" s="233"/>
      <c r="B40" s="278" t="s">
        <v>394</v>
      </c>
      <c r="C40" s="99"/>
      <c r="D40" s="214"/>
      <c r="E40" s="203"/>
      <c r="F40" s="203"/>
      <c r="G40" s="203"/>
      <c r="H40" s="214"/>
      <c r="I40" s="203"/>
      <c r="J40" s="204"/>
      <c r="K40" s="101"/>
    </row>
    <row r="41" spans="1:11" s="59" customFormat="1">
      <c r="A41" s="233"/>
      <c r="B41" s="278" t="s">
        <v>395</v>
      </c>
      <c r="C41" s="99"/>
      <c r="D41" s="214"/>
      <c r="E41" s="203"/>
      <c r="F41" s="203"/>
      <c r="G41" s="203"/>
      <c r="H41" s="214"/>
      <c r="I41" s="203"/>
      <c r="J41" s="204"/>
      <c r="K41" s="101"/>
    </row>
    <row r="42" spans="1:11" s="59" customFormat="1">
      <c r="A42" s="233"/>
      <c r="B42" s="278" t="s">
        <v>396</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1"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2" t="s">
        <v>56</v>
      </c>
      <c r="E46" s="217"/>
      <c r="F46" s="217"/>
      <c r="G46" s="217"/>
      <c r="H46" s="472"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407</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397</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6"/>
      <c r="B57" s="298" t="s">
        <v>410</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398</v>
      </c>
      <c r="C65" s="99"/>
      <c r="D65" s="213"/>
      <c r="E65" s="203"/>
      <c r="F65" s="203"/>
      <c r="G65" s="204"/>
      <c r="H65" s="213"/>
      <c r="I65" s="204"/>
      <c r="J65" s="204"/>
      <c r="K65" s="101"/>
    </row>
    <row r="66" spans="1:11" s="59" customFormat="1" ht="12.75" customHeight="1">
      <c r="A66" s="265"/>
      <c r="B66" s="298" t="s">
        <v>399</v>
      </c>
      <c r="C66" s="99"/>
      <c r="D66" s="213"/>
      <c r="E66" s="203"/>
      <c r="F66" s="203"/>
      <c r="G66" s="204"/>
      <c r="H66" s="213"/>
      <c r="I66" s="204"/>
      <c r="J66" s="204"/>
      <c r="K66" s="101"/>
    </row>
    <row r="67" spans="1:11" s="59" customFormat="1" ht="12.75" customHeight="1">
      <c r="A67" s="265"/>
      <c r="B67" s="298" t="s">
        <v>428</v>
      </c>
      <c r="C67" s="99"/>
      <c r="D67" s="213"/>
      <c r="E67" s="203"/>
      <c r="F67" s="203"/>
      <c r="G67" s="204"/>
      <c r="H67" s="213"/>
      <c r="I67" s="204"/>
      <c r="J67" s="204"/>
      <c r="K67" s="101"/>
    </row>
    <row r="68" spans="1:11" s="59" customFormat="1" ht="12.75" customHeight="1">
      <c r="A68" s="265"/>
      <c r="B68" s="298" t="s">
        <v>400</v>
      </c>
      <c r="C68" s="99"/>
      <c r="D68" s="213"/>
      <c r="E68" s="203"/>
      <c r="F68" s="203"/>
      <c r="G68" s="204"/>
      <c r="H68" s="213"/>
      <c r="I68" s="204"/>
      <c r="J68" s="204"/>
      <c r="K68" s="101"/>
    </row>
    <row r="69" spans="1:11" s="59" customFormat="1" ht="12.75" customHeight="1">
      <c r="A69" s="265"/>
      <c r="B69" s="298" t="s">
        <v>401</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437</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429</v>
      </c>
      <c r="C77" s="99"/>
      <c r="D77" s="205"/>
      <c r="E77" s="203"/>
      <c r="F77" s="203"/>
      <c r="G77" s="204"/>
      <c r="H77" s="205"/>
      <c r="I77" s="204"/>
      <c r="J77" s="204"/>
      <c r="K77" s="101"/>
    </row>
    <row r="78" spans="1:11" s="59" customFormat="1">
      <c r="A78" s="265"/>
      <c r="B78" s="298" t="s">
        <v>402</v>
      </c>
      <c r="C78" s="99"/>
      <c r="D78" s="213"/>
      <c r="E78" s="203"/>
      <c r="F78" s="203"/>
      <c r="G78" s="204"/>
      <c r="H78" s="213"/>
      <c r="I78" s="204"/>
      <c r="J78" s="204"/>
      <c r="K78" s="101"/>
    </row>
    <row r="79" spans="1:11" s="59" customFormat="1">
      <c r="A79" s="265"/>
      <c r="B79" s="298" t="s">
        <v>403</v>
      </c>
      <c r="C79" s="99"/>
      <c r="D79" s="213"/>
      <c r="E79" s="203"/>
      <c r="F79" s="203"/>
      <c r="G79" s="204"/>
      <c r="H79" s="213"/>
      <c r="I79" s="204"/>
      <c r="J79" s="204"/>
      <c r="K79" s="101"/>
    </row>
    <row r="80" spans="1:11" s="59" customFormat="1">
      <c r="A80" s="265"/>
      <c r="B80" s="298" t="s">
        <v>404</v>
      </c>
      <c r="C80" s="99"/>
      <c r="D80" s="213"/>
      <c r="E80" s="203"/>
      <c r="F80" s="203"/>
      <c r="G80" s="204"/>
      <c r="H80" s="213"/>
      <c r="I80" s="204"/>
      <c r="J80" s="204"/>
      <c r="K80" s="101"/>
    </row>
    <row r="81" spans="1:14" s="59" customFormat="1">
      <c r="A81" s="265"/>
      <c r="B81" s="298" t="s">
        <v>405</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86"/>
      <c r="F1" s="586"/>
      <c r="G1" s="586"/>
      <c r="H1" s="586"/>
      <c r="I1" s="586"/>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321</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6"/>
      <c r="F7" s="557"/>
      <c r="G7" s="556"/>
      <c r="H7" s="557"/>
      <c r="I7" s="556"/>
      <c r="J7" s="130"/>
      <c r="K7" s="128"/>
    </row>
    <row r="8" spans="1:11">
      <c r="B8" s="289" t="s">
        <v>230</v>
      </c>
      <c r="C8" s="290"/>
      <c r="D8" s="66"/>
      <c r="E8" s="556"/>
      <c r="F8" s="557"/>
      <c r="G8" s="556"/>
      <c r="H8" s="557"/>
      <c r="I8" s="556"/>
      <c r="J8" s="130"/>
    </row>
    <row r="9" spans="1:11">
      <c r="B9" s="289" t="s">
        <v>231</v>
      </c>
      <c r="C9" s="290"/>
      <c r="D9" s="66"/>
      <c r="E9" s="556"/>
      <c r="F9" s="557"/>
      <c r="G9" s="556"/>
      <c r="H9" s="557"/>
      <c r="I9" s="556"/>
      <c r="J9" s="130"/>
    </row>
    <row r="10" spans="1:11" s="128" customFormat="1" ht="21" customHeight="1">
      <c r="B10" s="288" t="s">
        <v>161</v>
      </c>
      <c r="C10" s="288"/>
      <c r="D10" s="66"/>
      <c r="E10" s="557"/>
      <c r="F10" s="557"/>
      <c r="G10" s="557"/>
      <c r="H10" s="557"/>
      <c r="I10" s="557"/>
      <c r="J10" s="130"/>
      <c r="K10" s="54"/>
    </row>
    <row r="11" spans="1:11">
      <c r="B11" s="291" t="s">
        <v>232</v>
      </c>
      <c r="C11" s="290"/>
      <c r="D11" s="66"/>
      <c r="E11" s="556"/>
      <c r="F11" s="557"/>
      <c r="G11" s="556"/>
      <c r="H11" s="557"/>
      <c r="I11" s="556"/>
      <c r="J11" s="130"/>
      <c r="K11" s="128"/>
    </row>
    <row r="12" spans="1:11">
      <c r="B12" s="291" t="s">
        <v>167</v>
      </c>
      <c r="C12" s="290"/>
      <c r="D12" s="66"/>
      <c r="E12" s="556"/>
      <c r="F12" s="557"/>
      <c r="G12" s="556"/>
      <c r="H12" s="557"/>
      <c r="I12" s="556"/>
      <c r="J12" s="130"/>
    </row>
    <row r="13" spans="1:11">
      <c r="B13" s="291" t="s">
        <v>168</v>
      </c>
      <c r="C13" s="290"/>
      <c r="D13" s="66"/>
      <c r="E13" s="556"/>
      <c r="F13" s="557"/>
      <c r="G13" s="556"/>
      <c r="H13" s="557"/>
      <c r="I13" s="556"/>
      <c r="J13" s="130"/>
    </row>
    <row r="14" spans="1:11">
      <c r="B14" s="291" t="s">
        <v>169</v>
      </c>
      <c r="C14" s="290"/>
      <c r="D14" s="66"/>
      <c r="E14" s="556"/>
      <c r="F14" s="557"/>
      <c r="G14" s="556"/>
      <c r="H14" s="557"/>
      <c r="I14" s="556"/>
      <c r="J14" s="130"/>
    </row>
    <row r="15" spans="1:11">
      <c r="B15" s="291" t="s">
        <v>170</v>
      </c>
      <c r="C15" s="290"/>
      <c r="D15" s="66"/>
      <c r="E15" s="556"/>
      <c r="F15" s="557"/>
      <c r="G15" s="556"/>
      <c r="H15" s="557"/>
      <c r="I15" s="556"/>
      <c r="J15" s="130"/>
    </row>
    <row r="16" spans="1:11">
      <c r="B16" s="291" t="s">
        <v>171</v>
      </c>
      <c r="C16" s="290"/>
      <c r="D16" s="66"/>
      <c r="E16" s="556"/>
      <c r="F16" s="557"/>
      <c r="G16" s="556"/>
      <c r="H16" s="557"/>
      <c r="I16" s="556"/>
      <c r="J16" s="130"/>
    </row>
    <row r="17" spans="1:11" s="131" customFormat="1">
      <c r="B17" s="292"/>
      <c r="C17" s="292"/>
      <c r="D17" s="66"/>
      <c r="E17" s="558"/>
      <c r="F17" s="558"/>
      <c r="G17" s="559"/>
      <c r="H17" s="559"/>
      <c r="I17" s="558"/>
      <c r="J17" s="130"/>
      <c r="K17" s="54"/>
    </row>
    <row r="18" spans="1:11" s="131" customFormat="1">
      <c r="B18" s="292"/>
      <c r="C18" s="292"/>
      <c r="D18" s="66"/>
      <c r="E18" s="558"/>
      <c r="F18" s="558"/>
      <c r="G18" s="559"/>
      <c r="H18" s="559"/>
      <c r="I18" s="558"/>
      <c r="J18" s="130"/>
    </row>
    <row r="19" spans="1:11" s="131" customFormat="1">
      <c r="B19" s="292"/>
      <c r="C19" s="292"/>
      <c r="D19" s="64"/>
      <c r="E19" s="560"/>
      <c r="F19" s="560"/>
      <c r="G19" s="561"/>
      <c r="H19" s="561"/>
      <c r="I19" s="560"/>
      <c r="J19" s="132"/>
    </row>
    <row r="20" spans="1:11" s="75" customFormat="1">
      <c r="A20" s="73"/>
      <c r="B20" s="76"/>
      <c r="C20" s="73"/>
      <c r="D20" s="124"/>
      <c r="E20" s="209" t="s">
        <v>472</v>
      </c>
      <c r="F20" s="209"/>
      <c r="G20" s="209"/>
      <c r="H20" s="209"/>
      <c r="I20" s="209" t="s">
        <v>91</v>
      </c>
      <c r="J20" s="57"/>
      <c r="K20" s="131"/>
    </row>
    <row r="21" spans="1:11">
      <c r="A21" s="68"/>
      <c r="B21" s="79"/>
      <c r="C21" s="68"/>
      <c r="D21" s="124"/>
      <c r="E21" s="562"/>
      <c r="F21" s="562"/>
      <c r="G21" s="562"/>
      <c r="H21" s="562"/>
      <c r="I21" s="562"/>
      <c r="J21" s="81"/>
      <c r="K21" s="75"/>
    </row>
    <row r="22" spans="1:11">
      <c r="A22" s="61"/>
      <c r="B22" s="293" t="s">
        <v>95</v>
      </c>
      <c r="C22" s="287"/>
      <c r="D22" s="61"/>
      <c r="E22" s="38" t="s">
        <v>321</v>
      </c>
      <c r="F22" s="547"/>
      <c r="G22" s="563"/>
      <c r="H22" s="563"/>
      <c r="I22" s="547"/>
      <c r="J22" s="62"/>
    </row>
    <row r="23" spans="1:11" s="128" customFormat="1" ht="21" customHeight="1">
      <c r="B23" s="288" t="s">
        <v>160</v>
      </c>
      <c r="C23" s="288"/>
      <c r="D23" s="66"/>
      <c r="E23" s="557"/>
      <c r="F23" s="557"/>
      <c r="G23" s="557"/>
      <c r="H23" s="557"/>
      <c r="I23" s="557"/>
      <c r="J23" s="130"/>
      <c r="K23" s="54"/>
    </row>
    <row r="24" spans="1:11">
      <c r="B24" s="289" t="s">
        <v>166</v>
      </c>
      <c r="C24" s="290"/>
      <c r="D24" s="66"/>
      <c r="E24" s="556"/>
      <c r="F24" s="557"/>
      <c r="G24" s="557"/>
      <c r="H24" s="557"/>
      <c r="I24" s="556"/>
      <c r="J24" s="130"/>
      <c r="K24" s="128"/>
    </row>
    <row r="25" spans="1:11">
      <c r="B25" s="289" t="s">
        <v>230</v>
      </c>
      <c r="C25" s="290"/>
      <c r="D25" s="66"/>
      <c r="E25" s="556"/>
      <c r="F25" s="557"/>
      <c r="G25" s="557"/>
      <c r="H25" s="557"/>
      <c r="I25" s="556"/>
      <c r="J25" s="130"/>
    </row>
    <row r="26" spans="1:11">
      <c r="B26" s="289" t="s">
        <v>231</v>
      </c>
      <c r="C26" s="290"/>
      <c r="D26" s="66"/>
      <c r="E26" s="556"/>
      <c r="F26" s="557"/>
      <c r="G26" s="557"/>
      <c r="H26" s="557"/>
      <c r="I26" s="556"/>
      <c r="J26" s="130"/>
    </row>
    <row r="27" spans="1:11" s="128" customFormat="1" ht="21" customHeight="1">
      <c r="B27" s="288" t="s">
        <v>161</v>
      </c>
      <c r="C27" s="288"/>
      <c r="D27" s="66"/>
      <c r="E27" s="557"/>
      <c r="F27" s="557"/>
      <c r="G27" s="557"/>
      <c r="H27" s="557"/>
      <c r="I27" s="557"/>
      <c r="J27" s="130"/>
      <c r="K27" s="54"/>
    </row>
    <row r="28" spans="1:11">
      <c r="B28" s="291" t="s">
        <v>232</v>
      </c>
      <c r="C28" s="290"/>
      <c r="D28" s="66"/>
      <c r="E28" s="556"/>
      <c r="F28" s="557"/>
      <c r="G28" s="557"/>
      <c r="H28" s="557"/>
      <c r="I28" s="556"/>
      <c r="J28" s="130"/>
      <c r="K28" s="128"/>
    </row>
    <row r="29" spans="1:11">
      <c r="B29" s="291" t="s">
        <v>167</v>
      </c>
      <c r="C29" s="290"/>
      <c r="D29" s="66"/>
      <c r="E29" s="556"/>
      <c r="F29" s="557"/>
      <c r="G29" s="557"/>
      <c r="H29" s="557"/>
      <c r="I29" s="556"/>
      <c r="J29" s="130"/>
    </row>
    <row r="30" spans="1:11">
      <c r="B30" s="291" t="s">
        <v>168</v>
      </c>
      <c r="C30" s="290"/>
      <c r="D30" s="66"/>
      <c r="E30" s="556"/>
      <c r="F30" s="557"/>
      <c r="G30" s="557"/>
      <c r="H30" s="557"/>
      <c r="I30" s="556"/>
      <c r="J30" s="130"/>
    </row>
    <row r="31" spans="1:11">
      <c r="B31" s="291" t="s">
        <v>169</v>
      </c>
      <c r="C31" s="290"/>
      <c r="D31" s="66"/>
      <c r="E31" s="556"/>
      <c r="F31" s="557"/>
      <c r="G31" s="557"/>
      <c r="H31" s="557"/>
      <c r="I31" s="556"/>
      <c r="J31" s="130"/>
    </row>
    <row r="32" spans="1:11">
      <c r="B32" s="291" t="s">
        <v>170</v>
      </c>
      <c r="C32" s="290"/>
      <c r="D32" s="66"/>
      <c r="E32" s="556"/>
      <c r="F32" s="557"/>
      <c r="G32" s="557"/>
      <c r="H32" s="557"/>
      <c r="I32" s="556"/>
      <c r="J32" s="130"/>
    </row>
    <row r="33" spans="2:12">
      <c r="B33" s="291" t="s">
        <v>171</v>
      </c>
      <c r="C33" s="290"/>
      <c r="D33" s="66"/>
      <c r="E33" s="556"/>
      <c r="F33" s="557"/>
      <c r="G33" s="557"/>
      <c r="H33" s="557"/>
      <c r="I33" s="556"/>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321</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1.Aanschrijfbrief</vt:lpstr>
      <vt:lpstr>2.Adressering</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Tuinhof, B.M. (Bas)</cp:lastModifiedBy>
  <cp:lastPrinted>2016-02-16T18:47:26Z</cp:lastPrinted>
  <dcterms:created xsi:type="dcterms:W3CDTF">2004-04-11T10:08:28Z</dcterms:created>
  <dcterms:modified xsi:type="dcterms:W3CDTF">2020-03-17T12:08:05Z</dcterms:modified>
  <cp:category>KREDO</cp:category>
</cp:coreProperties>
</file>

<file path=docProps/custom.xml><?xml version="1.0" encoding="utf-8"?>
<Properties xmlns="http://schemas.openxmlformats.org/officeDocument/2006/custom-properties" xmlns:vt="http://schemas.openxmlformats.org/officeDocument/2006/docPropsVTypes"/>
</file>