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S12_V&amp;P\Projecten\1.lopend\SuppTablePensions\Regulier\Publicatie\"/>
    </mc:Choice>
  </mc:AlternateContent>
  <bookViews>
    <workbookView xWindow="0" yWindow="0" windowWidth="28800" windowHeight="13500" activeTab="1"/>
  </bookViews>
  <sheets>
    <sheet name="2015" sheetId="1" r:id="rId1"/>
    <sheet name="2016" sheetId="2" r:id="rId2"/>
  </sheets>
  <externalReferences>
    <externalReference r:id="rId3"/>
    <externalReference r:id="rId4"/>
    <externalReference r:id="rId5"/>
  </externalReferences>
  <definedNames>
    <definedName name="Obs_conf_code">[2]Sup_table!$HN$2:$HN$6</definedName>
    <definedName name="Obs_status_code">[2]Sup_table!$HK$2:$HK$12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2" l="1"/>
  <c r="M33" i="2" s="1"/>
  <c r="L32" i="2"/>
  <c r="G32" i="2"/>
  <c r="J31" i="2"/>
  <c r="F31" i="2"/>
  <c r="O30" i="2"/>
  <c r="N30" i="2"/>
  <c r="M30" i="2"/>
  <c r="L30" i="2"/>
  <c r="K30" i="2"/>
  <c r="J30" i="2"/>
  <c r="I30" i="2"/>
  <c r="H30" i="2"/>
  <c r="G30" i="2"/>
  <c r="F30" i="2"/>
  <c r="E30" i="2"/>
  <c r="O2" i="2"/>
  <c r="F33" i="2" l="1"/>
  <c r="H33" i="2"/>
  <c r="J33" i="2"/>
  <c r="L33" i="2"/>
  <c r="E33" i="2"/>
  <c r="G33" i="2"/>
  <c r="I33" i="2"/>
  <c r="K33" i="2"/>
  <c r="B33" i="1" l="1"/>
  <c r="M33" i="1" s="1"/>
  <c r="L32" i="1"/>
  <c r="G32" i="1"/>
  <c r="J31" i="1"/>
  <c r="F31" i="1"/>
  <c r="O30" i="1"/>
  <c r="N30" i="1"/>
  <c r="M30" i="1"/>
  <c r="L30" i="1"/>
  <c r="K30" i="1"/>
  <c r="J30" i="1"/>
  <c r="I30" i="1"/>
  <c r="H30" i="1"/>
  <c r="G30" i="1"/>
  <c r="F30" i="1"/>
  <c r="E30" i="1"/>
  <c r="O2" i="1"/>
  <c r="F33" i="1" l="1"/>
  <c r="H33" i="1"/>
  <c r="J33" i="1"/>
  <c r="L33" i="1"/>
  <c r="E33" i="1"/>
  <c r="G33" i="1"/>
  <c r="I33" i="1"/>
  <c r="K33" i="1"/>
</calcChain>
</file>

<file path=xl/sharedStrings.xml><?xml version="1.0" encoding="utf-8"?>
<sst xmlns="http://schemas.openxmlformats.org/spreadsheetml/2006/main" count="190" uniqueCount="90">
  <si>
    <t>Aanvullende pensioentabel</t>
  </si>
  <si>
    <t>Supplemetary Table on Pensions</t>
  </si>
  <si>
    <t>mln €</t>
  </si>
  <si>
    <t>Relations</t>
  </si>
  <si>
    <t>Code</t>
  </si>
  <si>
    <t>Row No.</t>
  </si>
  <si>
    <t>Recording</t>
  </si>
  <si>
    <t>Standard national accounts</t>
  </si>
  <si>
    <t>Not in the standard accounts</t>
  </si>
  <si>
    <t>Total Pension Schemes</t>
  </si>
  <si>
    <t>Counter-parts:</t>
  </si>
  <si>
    <t>Pension manager</t>
  </si>
  <si>
    <t>Non-general government</t>
  </si>
  <si>
    <t>General government</t>
  </si>
  <si>
    <r>
      <t xml:space="preserve">Pension entitlements of resident house-holds </t>
    </r>
    <r>
      <rPr>
        <vertAlign val="superscript"/>
        <sz val="10"/>
        <rFont val="Times New Roman"/>
        <family val="1"/>
      </rPr>
      <t>4)</t>
    </r>
  </si>
  <si>
    <r>
      <t xml:space="preserve">Pension entitlements of non-resident households </t>
    </r>
    <r>
      <rPr>
        <vertAlign val="superscript"/>
        <sz val="10"/>
        <rFont val="Times New Roman"/>
        <family val="1"/>
      </rPr>
      <t>4)</t>
    </r>
  </si>
  <si>
    <t>Defined contri-bution schemes</t>
  </si>
  <si>
    <r>
      <t>Defined benefit schemes and other</t>
    </r>
    <r>
      <rPr>
        <vertAlign val="superscript"/>
        <sz val="10"/>
        <rFont val="Times New Roman"/>
        <family val="1"/>
      </rPr>
      <t>1)</t>
    </r>
    <r>
      <rPr>
        <sz val="10"/>
        <rFont val="Times New Roman"/>
        <family val="1"/>
      </rPr>
      <t xml:space="preserve"> non-defined contribution schemes</t>
    </r>
  </si>
  <si>
    <t>Total</t>
  </si>
  <si>
    <t>Defined contribution schemes</t>
  </si>
  <si>
    <r>
      <t>Defined benefit schemes</t>
    </r>
    <r>
      <rPr>
        <vertAlign val="superscript"/>
        <sz val="10"/>
        <rFont val="Times New Roman"/>
        <family val="1"/>
      </rPr>
      <t xml:space="preserve"> </t>
    </r>
    <r>
      <rPr>
        <sz val="10"/>
        <rFont val="Times New Roman"/>
        <family val="1"/>
      </rPr>
      <t>for general government employees</t>
    </r>
    <r>
      <rPr>
        <vertAlign val="superscript"/>
        <sz val="10"/>
        <rFont val="Times New Roman"/>
        <family val="1"/>
      </rPr>
      <t>2)</t>
    </r>
  </si>
  <si>
    <t>Classified in financial corporations</t>
  </si>
  <si>
    <t>Classified in general government 3)</t>
  </si>
  <si>
    <t>Classified in general government</t>
  </si>
  <si>
    <t>Social security pension schemes</t>
  </si>
  <si>
    <t>XPC1W</t>
  </si>
  <si>
    <t>XPB1W</t>
  </si>
  <si>
    <t>XPCB1W</t>
  </si>
  <si>
    <t>XPCG</t>
  </si>
  <si>
    <t>XPBG12</t>
  </si>
  <si>
    <t>XPBG13</t>
  </si>
  <si>
    <t>XPBOUT13</t>
  </si>
  <si>
    <t>XP1314</t>
  </si>
  <si>
    <t>XPTOT</t>
  </si>
  <si>
    <t>XPTOTRH</t>
  </si>
  <si>
    <t>XPTOTNRH</t>
  </si>
  <si>
    <t>Column number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</si>
  <si>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</si>
  <si>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</si>
  <si>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</si>
  <si>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</si>
  <si>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</si>
  <si>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</si>
  <si>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</si>
  <si>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</si>
  <si>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</si>
  <si>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</si>
  <si>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</si>
  <si>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Opening balance sheet</t>
  </si>
  <si>
    <t>XAF63LS</t>
  </si>
  <si>
    <t>Pension entitlements (incl contingent pension entitlements)</t>
  </si>
  <si>
    <t>Changes in pension entitlements due to transactions</t>
  </si>
  <si>
    <t>Σ 2.1 to 2.4 – 2.5</t>
  </si>
  <si>
    <t>XD61p</t>
  </si>
  <si>
    <t xml:space="preserve">Increase in pension entitlements due to social contributions </t>
  </si>
  <si>
    <t>XD6111</t>
  </si>
  <si>
    <t>Employer actual social contributions</t>
  </si>
  <si>
    <t>XD6121</t>
  </si>
  <si>
    <t>Employer imputed social contributions</t>
  </si>
  <si>
    <t>XD6131</t>
  </si>
  <si>
    <t>Household actual social contributions</t>
  </si>
  <si>
    <t>XD6141</t>
  </si>
  <si>
    <r>
      <t>Household social contribution supplements</t>
    </r>
    <r>
      <rPr>
        <vertAlign val="superscript"/>
        <sz val="10"/>
        <rFont val="Times New Roman"/>
        <family val="1"/>
      </rPr>
      <t>5)</t>
    </r>
  </si>
  <si>
    <t>XD6151</t>
  </si>
  <si>
    <t xml:space="preserve"> Less: Pension scheme service           charges</t>
  </si>
  <si>
    <t>XD619</t>
  </si>
  <si>
    <t>Other (actuarial) change of pension entitlements in social security pension schemes</t>
  </si>
  <si>
    <t>XD62p</t>
  </si>
  <si>
    <t>Reduction in pension entitlements due to payment of pension benefits</t>
  </si>
  <si>
    <t>2 + 3 - 4</t>
  </si>
  <si>
    <t>XD8</t>
  </si>
  <si>
    <t>Changes in pension entitlements due to social contributions and pension benefits</t>
  </si>
  <si>
    <t>XD81</t>
  </si>
  <si>
    <t>Transfers of pension entitlements between schemes</t>
  </si>
  <si>
    <t>XD82</t>
  </si>
  <si>
    <t>Change in entitlements due to negotiated changes in scheme structure</t>
  </si>
  <si>
    <t>Changes in pension entitlements due to other flows</t>
  </si>
  <si>
    <t>XK7</t>
  </si>
  <si>
    <r>
      <t>Changes in entitlements due to revaluations</t>
    </r>
    <r>
      <rPr>
        <vertAlign val="superscript"/>
        <sz val="10"/>
        <rFont val="Times New Roman"/>
        <family val="1"/>
      </rPr>
      <t>6)</t>
    </r>
  </si>
  <si>
    <t>XK5</t>
  </si>
  <si>
    <r>
      <t xml:space="preserve">Changes in entitlements due to other changes in volume </t>
    </r>
    <r>
      <rPr>
        <vertAlign val="superscript"/>
        <sz val="10"/>
        <rFont val="Times New Roman"/>
        <family val="1"/>
      </rPr>
      <t>6)</t>
    </r>
  </si>
  <si>
    <t>1+ Σ 5 to 9</t>
  </si>
  <si>
    <t>XAF63LE</t>
  </si>
  <si>
    <t>Pension entitlements (incl. contingent pension entitlements</t>
  </si>
  <si>
    <t xml:space="preserve">Closing balance sheet:   </t>
  </si>
  <si>
    <t>private</t>
  </si>
  <si>
    <t>public</t>
  </si>
  <si>
    <t>core-accounts</t>
  </si>
  <si>
    <t>non-core</t>
  </si>
  <si>
    <t>BBP=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</si>
</sst>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0"/>
      <name val="Arial"/>
    </font>
    <font>
      <b/>
      <sz val="12"/>
      <name val="Arial"/>
      <family val="2"/>
    </font>
    <font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vertAlign val="superscript"/>
      <sz val="10"/>
      <name val="Times New Roman"/>
      <family val="1"/>
    </font>
    <font>
      <b/>
      <sz val="10"/>
      <color indexed="48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Up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63377788628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indexed="48"/>
      </left>
      <right/>
      <top style="medium">
        <color indexed="48"/>
      </top>
      <bottom style="medium">
        <color indexed="48"/>
      </bottom>
      <diagonal/>
    </border>
    <border>
      <left/>
      <right/>
      <top style="medium">
        <color indexed="48"/>
      </top>
      <bottom style="medium">
        <color indexed="48"/>
      </bottom>
      <diagonal/>
    </border>
    <border>
      <left/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57"/>
      </left>
      <right/>
      <top/>
      <bottom style="medium">
        <color theme="7" tint="-0.24994659260841701"/>
      </bottom>
      <diagonal/>
    </border>
    <border>
      <left/>
      <right/>
      <top style="medium">
        <color indexed="57"/>
      </top>
      <bottom style="medium">
        <color theme="7" tint="-0.24994659260841701"/>
      </bottom>
      <diagonal/>
    </border>
    <border>
      <left style="medium">
        <color indexed="57"/>
      </left>
      <right/>
      <top style="medium">
        <color indexed="57"/>
      </top>
      <bottom/>
      <diagonal/>
    </border>
    <border>
      <left/>
      <right style="medium">
        <color indexed="57"/>
      </right>
      <top style="medium">
        <color indexed="48"/>
      </top>
      <bottom style="medium">
        <color theme="7" tint="-0.24994659260841701"/>
      </bottom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0" fillId="0" borderId="0" xfId="0" applyAlignment="1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3" borderId="8" xfId="0" applyFont="1" applyFill="1" applyBorder="1" applyAlignment="1">
      <alignment wrapText="1"/>
    </xf>
    <xf numFmtId="0" fontId="2" fillId="0" borderId="6" xfId="0" applyFont="1" applyBorder="1" applyAlignment="1">
      <alignment horizontal="center"/>
    </xf>
    <xf numFmtId="0" fontId="2" fillId="2" borderId="9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2" fillId="0" borderId="7" xfId="0" applyFont="1" applyBorder="1" applyAlignment="1"/>
    <xf numFmtId="3" fontId="6" fillId="0" borderId="7" xfId="0" applyNumberFormat="1" applyFont="1" applyBorder="1" applyAlignment="1">
      <alignment vertical="top" wrapText="1"/>
    </xf>
    <xf numFmtId="3" fontId="6" fillId="2" borderId="7" xfId="0" applyNumberFormat="1" applyFont="1" applyFill="1" applyBorder="1" applyAlignment="1">
      <alignment vertical="top" wrapText="1"/>
    </xf>
    <xf numFmtId="3" fontId="0" fillId="0" borderId="0" xfId="0" applyNumberFormat="1"/>
    <xf numFmtId="3" fontId="6" fillId="5" borderId="7" xfId="0" applyNumberFormat="1" applyFont="1" applyFill="1" applyBorder="1" applyAlignment="1">
      <alignment wrapText="1"/>
    </xf>
    <xf numFmtId="3" fontId="6" fillId="5" borderId="7" xfId="0" applyNumberFormat="1" applyFont="1" applyFill="1" applyBorder="1" applyAlignment="1">
      <alignment vertical="top" wrapText="1"/>
    </xf>
    <xf numFmtId="3" fontId="6" fillId="0" borderId="7" xfId="0" applyNumberFormat="1" applyFont="1" applyBorder="1" applyAlignment="1">
      <alignment wrapText="1"/>
    </xf>
    <xf numFmtId="0" fontId="4" fillId="4" borderId="3" xfId="0" applyFont="1" applyFill="1" applyBorder="1" applyAlignment="1">
      <alignment wrapText="1"/>
    </xf>
    <xf numFmtId="3" fontId="6" fillId="0" borderId="7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7" fillId="0" borderId="0" xfId="0" applyFont="1"/>
    <xf numFmtId="0" fontId="8" fillId="0" borderId="0" xfId="0" applyFont="1" applyAlignment="1">
      <alignment horizontal="right"/>
    </xf>
    <xf numFmtId="164" fontId="0" fillId="0" borderId="0" xfId="0" applyNumberFormat="1"/>
    <xf numFmtId="2" fontId="0" fillId="6" borderId="12" xfId="0" applyNumberFormat="1" applyFill="1" applyBorder="1"/>
    <xf numFmtId="0" fontId="0" fillId="7" borderId="13" xfId="0" applyFill="1" applyBorder="1"/>
    <xf numFmtId="2" fontId="0" fillId="7" borderId="14" xfId="0" applyNumberFormat="1" applyFill="1" applyBorder="1"/>
    <xf numFmtId="0" fontId="0" fillId="7" borderId="15" xfId="0" applyFill="1" applyBorder="1"/>
    <xf numFmtId="0" fontId="0" fillId="7" borderId="14" xfId="0" applyFill="1" applyBorder="1"/>
    <xf numFmtId="0" fontId="0" fillId="8" borderId="16" xfId="0" applyFill="1" applyBorder="1"/>
    <xf numFmtId="2" fontId="0" fillId="8" borderId="17" xfId="0" applyNumberFormat="1" applyFill="1" applyBorder="1"/>
    <xf numFmtId="0" fontId="0" fillId="8" borderId="18" xfId="0" applyFill="1" applyBorder="1"/>
    <xf numFmtId="2" fontId="0" fillId="8" borderId="19" xfId="0" applyNumberFormat="1" applyFill="1" applyBorder="1"/>
    <xf numFmtId="3" fontId="6" fillId="0" borderId="0" xfId="0" applyNumberFormat="1" applyFont="1" applyBorder="1" applyAlignment="1">
      <alignment horizontal="right" vertical="top" wrapText="1"/>
    </xf>
    <xf numFmtId="3" fontId="6" fillId="0" borderId="0" xfId="0" applyNumberFormat="1" applyFont="1" applyBorder="1" applyAlignment="1">
      <alignment vertical="top" wrapText="1"/>
    </xf>
    <xf numFmtId="2" fontId="0" fillId="9" borderId="20" xfId="0" applyNumberForma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12_V&amp;P/Projecten/1.lopend/SuppTablePensions/Regulier/werkbestanden/2015%20rev2015/SToP2015-rev2015%20werkbestand%20v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sp.nl\Productie\Primair\SER\Werk\SR\Sectoren\S12C\S12_V&amp;P\Projecten\SuppTablePensions\Regulier\leveringen\Eurostat\algemeen%20SDMX\NAPENS_T2900_3_V1.4a_NL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12_V&amp;P/Projecten/1.lopend/SuppTablePensions/Regulier/werkbestanden/2016%20rev2015/SToP2016-werkbestand%20v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gemeen"/>
      <sheetName val="PFS parameters"/>
      <sheetName val="PFS inputdata"/>
      <sheetName val="PFS verwerking"/>
      <sheetName val="AOW parameters"/>
      <sheetName val="AOW input en verwerking"/>
      <sheetName val="Eindtabel"/>
      <sheetName val="Eindtabel waarden"/>
      <sheetName val="Tabel T2900 -V1.8"/>
      <sheetName val="Tabel T2901 -V1.8"/>
      <sheetName val="Tabel T2902 -V1.8"/>
    </sheetNames>
    <sheetDataSet>
      <sheetData sheetId="0">
        <row r="1">
          <cell r="C1">
            <v>2015</v>
          </cell>
        </row>
      </sheetData>
      <sheetData sheetId="1">
        <row r="41">
          <cell r="C41">
            <v>676531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_table"/>
      <sheetName val="Parameters"/>
    </sheetNames>
    <sheetDataSet>
      <sheetData sheetId="0">
        <row r="2">
          <cell r="HK2" t="str">
            <v>A</v>
          </cell>
          <cell r="HN2" t="str">
            <v>F</v>
          </cell>
        </row>
        <row r="3">
          <cell r="HK3" t="str">
            <v>B</v>
          </cell>
          <cell r="HN3" t="str">
            <v>N</v>
          </cell>
        </row>
        <row r="4">
          <cell r="HK4" t="str">
            <v>E</v>
          </cell>
          <cell r="HN4" t="str">
            <v>C</v>
          </cell>
        </row>
        <row r="5">
          <cell r="HK5" t="str">
            <v>F</v>
          </cell>
          <cell r="HN5" t="str">
            <v>D</v>
          </cell>
        </row>
        <row r="6">
          <cell r="HK6" t="str">
            <v>I</v>
          </cell>
          <cell r="HN6" t="str">
            <v>S</v>
          </cell>
        </row>
        <row r="7">
          <cell r="HK7" t="str">
            <v>J</v>
          </cell>
        </row>
        <row r="8">
          <cell r="HK8" t="str">
            <v>L</v>
          </cell>
        </row>
        <row r="9">
          <cell r="HK9" t="str">
            <v>M</v>
          </cell>
        </row>
        <row r="10">
          <cell r="HK10" t="str">
            <v>N</v>
          </cell>
        </row>
        <row r="11">
          <cell r="HK11" t="str">
            <v>P</v>
          </cell>
        </row>
        <row r="12">
          <cell r="HK12" t="str">
            <v>U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gemeen"/>
      <sheetName val="PFS parameters"/>
      <sheetName val="PFS inputdata"/>
      <sheetName val="PFS verwerking"/>
      <sheetName val="AOW parameters"/>
      <sheetName val="AOW input en verwerking"/>
      <sheetName val="Eindtabel"/>
      <sheetName val="Eindtabel waarden"/>
      <sheetName val="Tabel T2900 -V1.8"/>
      <sheetName val="Tabel T2901 -V1.8"/>
      <sheetName val="Tabel T2902 -V1.8"/>
    </sheetNames>
    <sheetDataSet>
      <sheetData sheetId="0">
        <row r="1">
          <cell r="C1">
            <v>2016</v>
          </cell>
        </row>
      </sheetData>
      <sheetData sheetId="1">
        <row r="39">
          <cell r="C39">
            <v>702614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Q33"/>
  <sheetViews>
    <sheetView workbookViewId="0">
      <selection activeCell="E2" sqref="E2"/>
    </sheetView>
  </sheetViews>
  <sheetFormatPr defaultRowHeight="12.75" x14ac:dyDescent="0.2"/>
  <cols>
    <col min="4" max="4" width="66.28515625" bestFit="1" customWidth="1"/>
    <col min="15" max="15" width="9.42578125" bestFit="1" customWidth="1"/>
  </cols>
  <sheetData>
    <row r="1" spans="1:17" ht="15.75" x14ac:dyDescent="0.25">
      <c r="A1" s="1" t="s">
        <v>0</v>
      </c>
      <c r="D1" s="2"/>
    </row>
    <row r="2" spans="1:17" ht="16.5" thickBot="1" x14ac:dyDescent="0.3">
      <c r="A2" s="1" t="s">
        <v>1</v>
      </c>
      <c r="D2" s="2"/>
      <c r="E2" s="1" t="s">
        <v>2</v>
      </c>
      <c r="O2" s="1">
        <f>[1]Algemeen!C1</f>
        <v>2015</v>
      </c>
    </row>
    <row r="3" spans="1:17" ht="26.25" thickBot="1" x14ac:dyDescent="0.25">
      <c r="A3" s="3" t="s">
        <v>3</v>
      </c>
      <c r="B3" s="3" t="s">
        <v>4</v>
      </c>
      <c r="C3" s="4" t="s">
        <v>5</v>
      </c>
      <c r="D3" s="5" t="s">
        <v>6</v>
      </c>
      <c r="E3" s="6" t="s">
        <v>7</v>
      </c>
      <c r="F3" s="7"/>
      <c r="G3" s="7"/>
      <c r="H3" s="7"/>
      <c r="I3" s="7"/>
      <c r="J3" s="8"/>
      <c r="K3" s="9" t="s">
        <v>8</v>
      </c>
      <c r="L3" s="10"/>
      <c r="M3" s="11" t="s">
        <v>9</v>
      </c>
      <c r="N3" s="12" t="s">
        <v>10</v>
      </c>
      <c r="O3" s="12" t="s">
        <v>10</v>
      </c>
    </row>
    <row r="4" spans="1:17" ht="13.5" thickBot="1" x14ac:dyDescent="0.25">
      <c r="A4" s="13"/>
      <c r="B4" s="13"/>
      <c r="C4" s="14"/>
      <c r="D4" s="15" t="s">
        <v>11</v>
      </c>
      <c r="E4" s="6" t="s">
        <v>12</v>
      </c>
      <c r="F4" s="7"/>
      <c r="G4" s="8"/>
      <c r="H4" s="6" t="s">
        <v>13</v>
      </c>
      <c r="I4" s="7"/>
      <c r="J4" s="7"/>
      <c r="K4" s="7"/>
      <c r="L4" s="8"/>
      <c r="M4" s="16"/>
      <c r="N4" s="16" t="s">
        <v>14</v>
      </c>
      <c r="O4" s="16" t="s">
        <v>15</v>
      </c>
    </row>
    <row r="5" spans="1:17" ht="13.5" thickBot="1" x14ac:dyDescent="0.25">
      <c r="A5" s="13"/>
      <c r="B5" s="13"/>
      <c r="C5" s="14"/>
      <c r="D5" s="17"/>
      <c r="E5" s="11" t="s">
        <v>16</v>
      </c>
      <c r="F5" s="11" t="s">
        <v>17</v>
      </c>
      <c r="G5" s="11" t="s">
        <v>18</v>
      </c>
      <c r="H5" s="11" t="s">
        <v>19</v>
      </c>
      <c r="I5" s="18" t="s">
        <v>20</v>
      </c>
      <c r="J5" s="19"/>
      <c r="K5" s="19"/>
      <c r="L5" s="20"/>
      <c r="M5" s="16"/>
      <c r="N5" s="16"/>
      <c r="O5" s="16"/>
    </row>
    <row r="6" spans="1:17" x14ac:dyDescent="0.2">
      <c r="A6" s="13"/>
      <c r="B6" s="13"/>
      <c r="C6" s="14"/>
      <c r="D6" s="21"/>
      <c r="E6" s="16"/>
      <c r="F6" s="16"/>
      <c r="G6" s="16"/>
      <c r="H6" s="16"/>
      <c r="I6" s="11" t="s">
        <v>21</v>
      </c>
      <c r="J6" s="11" t="s">
        <v>22</v>
      </c>
      <c r="K6" s="22" t="s">
        <v>23</v>
      </c>
      <c r="L6" s="23" t="s">
        <v>24</v>
      </c>
      <c r="M6" s="16"/>
      <c r="N6" s="16"/>
      <c r="O6" s="16"/>
    </row>
    <row r="7" spans="1:17" ht="13.5" thickBot="1" x14ac:dyDescent="0.25">
      <c r="A7" s="13"/>
      <c r="B7" s="13"/>
      <c r="C7" s="14"/>
      <c r="D7" s="24"/>
      <c r="E7" s="25"/>
      <c r="F7" s="25"/>
      <c r="G7" s="25"/>
      <c r="H7" s="25"/>
      <c r="I7" s="16"/>
      <c r="J7" s="16"/>
      <c r="K7" s="26"/>
      <c r="L7" s="27"/>
      <c r="M7" s="25"/>
      <c r="N7" s="25"/>
      <c r="O7" s="25"/>
    </row>
    <row r="8" spans="1:17" ht="26.25" thickBot="1" x14ac:dyDescent="0.25">
      <c r="A8" s="13"/>
      <c r="B8" s="13"/>
      <c r="C8" s="14"/>
      <c r="D8" s="28" t="s">
        <v>4</v>
      </c>
      <c r="E8" s="29" t="s">
        <v>25</v>
      </c>
      <c r="F8" s="29" t="s">
        <v>26</v>
      </c>
      <c r="G8" s="29" t="s">
        <v>27</v>
      </c>
      <c r="H8" s="29" t="s">
        <v>28</v>
      </c>
      <c r="I8" s="29" t="s">
        <v>29</v>
      </c>
      <c r="J8" s="29" t="s">
        <v>30</v>
      </c>
      <c r="K8" s="29" t="s">
        <v>31</v>
      </c>
      <c r="L8" s="29" t="s">
        <v>32</v>
      </c>
      <c r="M8" s="29" t="s">
        <v>33</v>
      </c>
      <c r="N8" s="29" t="s">
        <v>34</v>
      </c>
      <c r="O8" s="29" t="s">
        <v>35</v>
      </c>
    </row>
    <row r="9" spans="1:17" ht="13.5" thickBot="1" x14ac:dyDescent="0.25">
      <c r="A9" s="30"/>
      <c r="B9" s="30"/>
      <c r="C9" s="31"/>
      <c r="D9" s="28" t="s">
        <v>36</v>
      </c>
      <c r="E9" s="29" t="s">
        <v>37</v>
      </c>
      <c r="F9" s="29" t="s">
        <v>38</v>
      </c>
      <c r="G9" s="29" t="s">
        <v>39</v>
      </c>
      <c r="H9" s="29" t="s">
        <v>40</v>
      </c>
      <c r="I9" s="29" t="s">
        <v>41</v>
      </c>
      <c r="J9" s="29" t="s">
        <v>42</v>
      </c>
      <c r="K9" s="29" t="s">
        <v>43</v>
      </c>
      <c r="L9" s="29" t="s">
        <v>44</v>
      </c>
      <c r="M9" s="29" t="s">
        <v>45</v>
      </c>
      <c r="N9" s="29" t="s">
        <v>46</v>
      </c>
      <c r="O9" s="29" t="s">
        <v>47</v>
      </c>
    </row>
    <row r="10" spans="1:17" ht="13.5" thickBot="1" x14ac:dyDescent="0.25">
      <c r="A10" s="32"/>
      <c r="B10" s="33"/>
      <c r="C10" s="29"/>
      <c r="D10" s="34" t="s">
        <v>48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6"/>
    </row>
    <row r="11" spans="1:17" ht="13.5" thickBot="1" x14ac:dyDescent="0.25">
      <c r="A11" s="32"/>
      <c r="B11" s="33" t="s">
        <v>49</v>
      </c>
      <c r="C11" s="33">
        <v>1</v>
      </c>
      <c r="D11" s="37" t="s">
        <v>50</v>
      </c>
      <c r="E11" s="38">
        <v>73949</v>
      </c>
      <c r="F11" s="38">
        <v>826192</v>
      </c>
      <c r="G11" s="38">
        <v>900141</v>
      </c>
      <c r="H11" s="38">
        <v>0</v>
      </c>
      <c r="I11" s="38">
        <v>340131</v>
      </c>
      <c r="J11" s="38">
        <v>0</v>
      </c>
      <c r="K11" s="39">
        <v>6806</v>
      </c>
      <c r="L11" s="39">
        <v>1108912</v>
      </c>
      <c r="M11" s="38">
        <v>2355990</v>
      </c>
      <c r="N11" s="38">
        <v>2292042</v>
      </c>
      <c r="O11" s="38">
        <v>63948</v>
      </c>
    </row>
    <row r="12" spans="1:17" ht="13.5" thickBot="1" x14ac:dyDescent="0.25">
      <c r="A12" s="32"/>
      <c r="B12" s="33"/>
      <c r="C12" s="33"/>
      <c r="D12" s="34" t="s">
        <v>51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6"/>
    </row>
    <row r="13" spans="1:17" ht="26.25" thickBot="1" x14ac:dyDescent="0.25">
      <c r="A13" s="32" t="s">
        <v>52</v>
      </c>
      <c r="B13" s="33" t="s">
        <v>53</v>
      </c>
      <c r="C13" s="33">
        <v>2</v>
      </c>
      <c r="D13" s="37" t="s">
        <v>54</v>
      </c>
      <c r="E13" s="38">
        <v>3704</v>
      </c>
      <c r="F13" s="38">
        <v>42269</v>
      </c>
      <c r="G13" s="38">
        <v>45973</v>
      </c>
      <c r="H13" s="38">
        <v>0</v>
      </c>
      <c r="I13" s="38">
        <v>13590</v>
      </c>
      <c r="J13" s="38">
        <v>0</v>
      </c>
      <c r="K13" s="38">
        <v>1843</v>
      </c>
      <c r="L13" s="38">
        <v>57666</v>
      </c>
      <c r="M13" s="38">
        <v>119072</v>
      </c>
      <c r="N13" s="38">
        <v>115863</v>
      </c>
      <c r="O13" s="38">
        <v>3209</v>
      </c>
      <c r="Q13" s="40"/>
    </row>
    <row r="14" spans="1:17" ht="13.5" thickBot="1" x14ac:dyDescent="0.25">
      <c r="A14" s="32"/>
      <c r="B14" s="33" t="s">
        <v>55</v>
      </c>
      <c r="C14" s="33">
        <v>2.1</v>
      </c>
      <c r="D14" s="37" t="s">
        <v>56</v>
      </c>
      <c r="E14" s="38">
        <v>1691</v>
      </c>
      <c r="F14" s="38">
        <v>15229</v>
      </c>
      <c r="G14" s="38">
        <v>16920</v>
      </c>
      <c r="H14" s="38">
        <v>0</v>
      </c>
      <c r="I14" s="38">
        <v>5373</v>
      </c>
      <c r="J14" s="38">
        <v>0</v>
      </c>
      <c r="K14" s="39">
        <v>375</v>
      </c>
      <c r="L14" s="39">
        <v>0</v>
      </c>
      <c r="M14" s="38">
        <v>22668</v>
      </c>
      <c r="N14" s="38">
        <v>22262</v>
      </c>
      <c r="O14" s="38">
        <v>406</v>
      </c>
    </row>
    <row r="15" spans="1:17" ht="13.5" thickBot="1" x14ac:dyDescent="0.25">
      <c r="A15" s="32"/>
      <c r="B15" s="33" t="s">
        <v>57</v>
      </c>
      <c r="C15" s="33">
        <v>2.2000000000000002</v>
      </c>
      <c r="D15" s="37" t="s">
        <v>58</v>
      </c>
      <c r="E15" s="41"/>
      <c r="F15" s="38">
        <v>-365</v>
      </c>
      <c r="G15" s="38">
        <v>-365</v>
      </c>
      <c r="H15" s="42"/>
      <c r="I15" s="38">
        <v>0</v>
      </c>
      <c r="J15" s="38">
        <v>0</v>
      </c>
      <c r="K15" s="39">
        <v>1101</v>
      </c>
      <c r="L15" s="42"/>
      <c r="M15" s="38">
        <v>736</v>
      </c>
      <c r="N15" s="38">
        <v>743</v>
      </c>
      <c r="O15" s="38">
        <v>-7</v>
      </c>
    </row>
    <row r="16" spans="1:17" ht="13.5" thickBot="1" x14ac:dyDescent="0.25">
      <c r="A16" s="32"/>
      <c r="B16" s="33" t="s">
        <v>59</v>
      </c>
      <c r="C16" s="33">
        <v>2.2999999999999998</v>
      </c>
      <c r="D16" s="37" t="s">
        <v>60</v>
      </c>
      <c r="E16" s="38">
        <v>1239</v>
      </c>
      <c r="F16" s="38">
        <v>9027</v>
      </c>
      <c r="G16" s="38">
        <v>10266</v>
      </c>
      <c r="H16" s="38">
        <v>0</v>
      </c>
      <c r="I16" s="38">
        <v>2335</v>
      </c>
      <c r="J16" s="38">
        <v>0</v>
      </c>
      <c r="K16" s="39">
        <v>374</v>
      </c>
      <c r="L16" s="39">
        <v>24399</v>
      </c>
      <c r="M16" s="38">
        <v>37374</v>
      </c>
      <c r="N16" s="38">
        <v>36244</v>
      </c>
      <c r="O16" s="38">
        <v>1130</v>
      </c>
    </row>
    <row r="17" spans="1:15" ht="16.5" thickBot="1" x14ac:dyDescent="0.25">
      <c r="A17" s="32"/>
      <c r="B17" s="33" t="s">
        <v>61</v>
      </c>
      <c r="C17" s="33">
        <v>2.4</v>
      </c>
      <c r="D17" s="37" t="s">
        <v>62</v>
      </c>
      <c r="E17" s="38">
        <v>1858</v>
      </c>
      <c r="F17" s="38">
        <v>25651</v>
      </c>
      <c r="G17" s="38">
        <v>27509</v>
      </c>
      <c r="H17" s="38">
        <v>0</v>
      </c>
      <c r="I17" s="38">
        <v>6400</v>
      </c>
      <c r="J17" s="38">
        <v>0</v>
      </c>
      <c r="K17" s="39">
        <v>0</v>
      </c>
      <c r="L17" s="39">
        <v>33267</v>
      </c>
      <c r="M17" s="38">
        <v>67176</v>
      </c>
      <c r="N17" s="38">
        <v>65328</v>
      </c>
      <c r="O17" s="38">
        <v>1848</v>
      </c>
    </row>
    <row r="18" spans="1:15" ht="13.5" thickBot="1" x14ac:dyDescent="0.25">
      <c r="A18" s="32"/>
      <c r="B18" s="33" t="s">
        <v>63</v>
      </c>
      <c r="C18" s="33">
        <v>2.5</v>
      </c>
      <c r="D18" s="37" t="s">
        <v>64</v>
      </c>
      <c r="E18" s="38">
        <v>1084</v>
      </c>
      <c r="F18" s="38">
        <v>7273</v>
      </c>
      <c r="G18" s="38">
        <v>8357</v>
      </c>
      <c r="H18" s="38">
        <v>0</v>
      </c>
      <c r="I18" s="38">
        <v>518</v>
      </c>
      <c r="J18" s="38">
        <v>0</v>
      </c>
      <c r="K18" s="39">
        <v>7</v>
      </c>
      <c r="L18" s="39">
        <v>0</v>
      </c>
      <c r="M18" s="38">
        <v>8882</v>
      </c>
      <c r="N18" s="38">
        <v>8714</v>
      </c>
      <c r="O18" s="38">
        <v>168</v>
      </c>
    </row>
    <row r="19" spans="1:15" ht="13.5" thickBot="1" x14ac:dyDescent="0.25">
      <c r="A19" s="32"/>
      <c r="B19" s="33" t="s">
        <v>65</v>
      </c>
      <c r="C19" s="33">
        <v>3</v>
      </c>
      <c r="D19" s="37" t="s">
        <v>66</v>
      </c>
      <c r="E19" s="41"/>
      <c r="F19" s="42"/>
      <c r="G19" s="42"/>
      <c r="H19" s="42"/>
      <c r="I19" s="42"/>
      <c r="J19" s="42"/>
      <c r="K19" s="42"/>
      <c r="L19" s="39">
        <v>191425</v>
      </c>
      <c r="M19" s="38">
        <v>191425</v>
      </c>
      <c r="N19" s="38">
        <v>184698</v>
      </c>
      <c r="O19" s="38">
        <v>6727</v>
      </c>
    </row>
    <row r="20" spans="1:15" ht="13.5" thickBot="1" x14ac:dyDescent="0.25">
      <c r="A20" s="32"/>
      <c r="B20" s="33" t="s">
        <v>67</v>
      </c>
      <c r="C20" s="33">
        <v>4</v>
      </c>
      <c r="D20" s="37" t="s">
        <v>68</v>
      </c>
      <c r="E20" s="38">
        <v>3890</v>
      </c>
      <c r="F20" s="38">
        <v>23915</v>
      </c>
      <c r="G20" s="38">
        <v>27805</v>
      </c>
      <c r="H20" s="38">
        <v>0</v>
      </c>
      <c r="I20" s="38">
        <v>9912</v>
      </c>
      <c r="J20" s="38">
        <v>0</v>
      </c>
      <c r="K20" s="39">
        <v>1158</v>
      </c>
      <c r="L20" s="39">
        <v>35814</v>
      </c>
      <c r="M20" s="38">
        <v>74689</v>
      </c>
      <c r="N20" s="38">
        <v>72672</v>
      </c>
      <c r="O20" s="38">
        <v>2017</v>
      </c>
    </row>
    <row r="21" spans="1:15" ht="13.5" thickBot="1" x14ac:dyDescent="0.25">
      <c r="A21" s="32" t="s">
        <v>69</v>
      </c>
      <c r="B21" s="33" t="s">
        <v>70</v>
      </c>
      <c r="C21" s="33">
        <v>5</v>
      </c>
      <c r="D21" s="37" t="s">
        <v>71</v>
      </c>
      <c r="E21" s="43">
        <v>-186</v>
      </c>
      <c r="F21" s="43">
        <v>18354</v>
      </c>
      <c r="G21" s="38">
        <v>18168</v>
      </c>
      <c r="H21" s="38">
        <v>0</v>
      </c>
      <c r="I21" s="43">
        <v>3678</v>
      </c>
      <c r="J21" s="38">
        <v>0</v>
      </c>
      <c r="K21" s="43">
        <v>685</v>
      </c>
      <c r="L21" s="43">
        <v>213277</v>
      </c>
      <c r="M21" s="43">
        <v>235808</v>
      </c>
      <c r="N21" s="38">
        <v>227889</v>
      </c>
      <c r="O21" s="43">
        <v>7919</v>
      </c>
    </row>
    <row r="22" spans="1:15" ht="13.5" thickBot="1" x14ac:dyDescent="0.25">
      <c r="A22" s="32"/>
      <c r="B22" s="33" t="s">
        <v>72</v>
      </c>
      <c r="C22" s="33">
        <v>6</v>
      </c>
      <c r="D22" s="37" t="s">
        <v>73</v>
      </c>
      <c r="E22" s="38">
        <v>731</v>
      </c>
      <c r="F22" s="38">
        <v>-1070</v>
      </c>
      <c r="G22" s="38">
        <v>-339</v>
      </c>
      <c r="H22" s="38">
        <v>0</v>
      </c>
      <c r="I22" s="38">
        <v>339</v>
      </c>
      <c r="J22" s="38">
        <v>0</v>
      </c>
      <c r="K22" s="39">
        <v>0</v>
      </c>
      <c r="L22" s="39">
        <v>0</v>
      </c>
      <c r="M22" s="38">
        <v>0</v>
      </c>
      <c r="N22" s="38">
        <v>0</v>
      </c>
      <c r="O22" s="38">
        <v>0</v>
      </c>
    </row>
    <row r="23" spans="1:15" ht="13.5" thickBot="1" x14ac:dyDescent="0.25">
      <c r="A23" s="32"/>
      <c r="B23" s="33" t="s">
        <v>74</v>
      </c>
      <c r="C23" s="33">
        <v>7</v>
      </c>
      <c r="D23" s="37" t="s">
        <v>75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9">
        <v>0</v>
      </c>
      <c r="L23" s="39">
        <v>0</v>
      </c>
      <c r="M23" s="38">
        <v>0</v>
      </c>
      <c r="N23" s="38">
        <v>0</v>
      </c>
      <c r="O23" s="38">
        <v>0</v>
      </c>
    </row>
    <row r="24" spans="1:15" ht="13.5" thickBot="1" x14ac:dyDescent="0.25">
      <c r="A24" s="32"/>
      <c r="B24" s="33"/>
      <c r="C24" s="33"/>
      <c r="D24" s="34" t="s">
        <v>76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6"/>
    </row>
    <row r="25" spans="1:15" ht="16.5" thickBot="1" x14ac:dyDescent="0.25">
      <c r="A25" s="32"/>
      <c r="B25" s="33" t="s">
        <v>77</v>
      </c>
      <c r="C25" s="33">
        <v>8</v>
      </c>
      <c r="D25" s="37" t="s">
        <v>78</v>
      </c>
      <c r="E25" s="38">
        <v>2566</v>
      </c>
      <c r="F25" s="38">
        <v>31457</v>
      </c>
      <c r="G25" s="38">
        <v>34023</v>
      </c>
      <c r="H25" s="38">
        <v>0</v>
      </c>
      <c r="I25" s="38">
        <v>14211</v>
      </c>
      <c r="J25" s="38">
        <v>0</v>
      </c>
      <c r="K25" s="39">
        <v>3519</v>
      </c>
      <c r="L25" s="39">
        <v>-221000</v>
      </c>
      <c r="M25" s="38">
        <v>-169247</v>
      </c>
      <c r="N25" s="38">
        <v>-162094</v>
      </c>
      <c r="O25" s="38">
        <v>-7153</v>
      </c>
    </row>
    <row r="26" spans="1:15" ht="16.5" thickBot="1" x14ac:dyDescent="0.25">
      <c r="A26" s="32"/>
      <c r="B26" s="33" t="s">
        <v>79</v>
      </c>
      <c r="C26" s="33">
        <v>9</v>
      </c>
      <c r="D26" s="37" t="s">
        <v>80</v>
      </c>
      <c r="E26" s="38">
        <v>164</v>
      </c>
      <c r="F26" s="38">
        <v>2059</v>
      </c>
      <c r="G26" s="38">
        <v>2223</v>
      </c>
      <c r="H26" s="38">
        <v>0</v>
      </c>
      <c r="I26" s="38">
        <v>3014</v>
      </c>
      <c r="J26" s="38">
        <v>0</v>
      </c>
      <c r="K26" s="39">
        <v>0</v>
      </c>
      <c r="L26" s="39">
        <v>52097</v>
      </c>
      <c r="M26" s="38">
        <v>57334</v>
      </c>
      <c r="N26" s="38">
        <v>55335</v>
      </c>
      <c r="O26" s="38">
        <v>1999</v>
      </c>
    </row>
    <row r="27" spans="1:15" ht="13.5" thickBot="1" x14ac:dyDescent="0.25">
      <c r="A27" s="32"/>
      <c r="B27" s="33"/>
      <c r="C27" s="33"/>
      <c r="D27" s="44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5" ht="13.5" thickBot="1" x14ac:dyDescent="0.25">
      <c r="A28" s="32" t="s">
        <v>81</v>
      </c>
      <c r="B28" s="33" t="s">
        <v>82</v>
      </c>
      <c r="C28" s="33">
        <v>10</v>
      </c>
      <c r="D28" s="46" t="s">
        <v>83</v>
      </c>
      <c r="E28" s="38">
        <v>77224</v>
      </c>
      <c r="F28" s="38">
        <v>876992</v>
      </c>
      <c r="G28" s="38">
        <v>954216</v>
      </c>
      <c r="H28" s="38">
        <v>0</v>
      </c>
      <c r="I28" s="38">
        <v>361373</v>
      </c>
      <c r="J28" s="38">
        <v>0</v>
      </c>
      <c r="K28" s="39">
        <v>11010</v>
      </c>
      <c r="L28" s="39">
        <v>1153286</v>
      </c>
      <c r="M28" s="38">
        <v>2479885</v>
      </c>
      <c r="N28" s="38">
        <v>2413172</v>
      </c>
      <c r="O28" s="38">
        <v>66713</v>
      </c>
    </row>
    <row r="29" spans="1:15" ht="16.5" thickBot="1" x14ac:dyDescent="0.3">
      <c r="A29" s="47"/>
      <c r="D29" s="48"/>
      <c r="E29" s="49"/>
      <c r="H29" s="47"/>
    </row>
    <row r="30" spans="1:15" ht="13.5" thickBot="1" x14ac:dyDescent="0.25">
      <c r="D30" s="48" t="s">
        <v>84</v>
      </c>
      <c r="E30" s="50">
        <f>E28/$M$28</f>
        <v>3.1140153676480965E-2</v>
      </c>
      <c r="F30" s="50">
        <f>F28/$M$28</f>
        <v>0.35364220518290163</v>
      </c>
      <c r="G30" s="50">
        <f>G28/$M$28</f>
        <v>0.38478235885938261</v>
      </c>
      <c r="H30" s="50">
        <f>H28/$M$28</f>
        <v>0</v>
      </c>
      <c r="I30" s="50">
        <f>I28/$M$28</f>
        <v>0.1457216766100041</v>
      </c>
      <c r="J30" s="50">
        <f>J28/$M$28</f>
        <v>0</v>
      </c>
      <c r="K30" s="50">
        <f>K28/$M$28</f>
        <v>4.4397220032380532E-3</v>
      </c>
      <c r="L30" s="50">
        <f>L28/$M$28</f>
        <v>0.46505624252737526</v>
      </c>
      <c r="M30" s="50">
        <f>M28/$M$28</f>
        <v>1</v>
      </c>
      <c r="N30" s="50">
        <f>N28/$M$28</f>
        <v>0.97309834931861761</v>
      </c>
      <c r="O30" s="50">
        <f>O28/$M$28</f>
        <v>2.6901650681382405E-2</v>
      </c>
    </row>
    <row r="31" spans="1:15" ht="13.5" thickBot="1" x14ac:dyDescent="0.25">
      <c r="D31" s="48" t="s">
        <v>84</v>
      </c>
      <c r="E31" s="51" t="s">
        <v>85</v>
      </c>
      <c r="F31" s="52">
        <f>SUM(E28:F28)/M28</f>
        <v>0.38478235885938261</v>
      </c>
      <c r="G31" s="53"/>
      <c r="H31" s="54"/>
      <c r="I31" s="54" t="s">
        <v>86</v>
      </c>
      <c r="J31" s="52">
        <f>SUM(I28:L28)/M28</f>
        <v>0.61521764114061739</v>
      </c>
      <c r="K31" s="54"/>
      <c r="L31" s="53"/>
    </row>
    <row r="32" spans="1:15" ht="13.5" thickBot="1" x14ac:dyDescent="0.25">
      <c r="D32" s="48" t="s">
        <v>84</v>
      </c>
      <c r="E32" s="55" t="s">
        <v>87</v>
      </c>
      <c r="F32" s="56"/>
      <c r="G32" s="56">
        <f>SUM(E28:J28)/M28</f>
        <v>0.91528639432876924</v>
      </c>
      <c r="H32" s="56"/>
      <c r="I32" s="56"/>
      <c r="J32" s="56"/>
      <c r="K32" s="57" t="s">
        <v>88</v>
      </c>
      <c r="L32" s="58">
        <f>SUM(K28:L28)/M28</f>
        <v>0.46949596453061332</v>
      </c>
    </row>
    <row r="33" spans="1:13" ht="13.5" thickBot="1" x14ac:dyDescent="0.25">
      <c r="A33" s="59" t="s">
        <v>89</v>
      </c>
      <c r="B33" s="60">
        <f>'[1]PFS parameters'!C41</f>
        <v>676531</v>
      </c>
      <c r="D33" s="48" t="s">
        <v>84</v>
      </c>
      <c r="E33" s="61">
        <f>E28/$B$33</f>
        <v>0.11414702356580851</v>
      </c>
      <c r="F33" s="61">
        <f t="shared" ref="F33:M33" si="0">F28/$B$33</f>
        <v>1.2963071906534955</v>
      </c>
      <c r="G33" s="61">
        <f t="shared" si="0"/>
        <v>1.4104542142193042</v>
      </c>
      <c r="H33" s="61">
        <f t="shared" si="0"/>
        <v>0</v>
      </c>
      <c r="I33" s="61">
        <f t="shared" si="0"/>
        <v>0.53415586277642857</v>
      </c>
      <c r="J33" s="61">
        <f t="shared" si="0"/>
        <v>0</v>
      </c>
      <c r="K33" s="61">
        <f t="shared" si="0"/>
        <v>1.6274198817201282E-2</v>
      </c>
      <c r="L33" s="61">
        <f t="shared" si="0"/>
        <v>1.7047053276198725</v>
      </c>
      <c r="M33" s="61">
        <f t="shared" si="0"/>
        <v>3.6655896034328066</v>
      </c>
    </row>
  </sheetData>
  <sheetProtection selectLockedCells="1"/>
  <mergeCells count="23">
    <mergeCell ref="D10:O10"/>
    <mergeCell ref="D12:O12"/>
    <mergeCell ref="D24:O24"/>
    <mergeCell ref="N4:N7"/>
    <mergeCell ref="O4:O7"/>
    <mergeCell ref="D5:D7"/>
    <mergeCell ref="E5:E7"/>
    <mergeCell ref="F5:F7"/>
    <mergeCell ref="G5:G7"/>
    <mergeCell ref="H5:H7"/>
    <mergeCell ref="I5:K5"/>
    <mergeCell ref="I6:I7"/>
    <mergeCell ref="J6:J7"/>
    <mergeCell ref="A3:A9"/>
    <mergeCell ref="B3:B9"/>
    <mergeCell ref="C3:C9"/>
    <mergeCell ref="E3:J3"/>
    <mergeCell ref="K3:L3"/>
    <mergeCell ref="M3:M7"/>
    <mergeCell ref="E4:G4"/>
    <mergeCell ref="H4:L4"/>
    <mergeCell ref="K6:K7"/>
    <mergeCell ref="L6:L7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Q33"/>
  <sheetViews>
    <sheetView tabSelected="1" workbookViewId="0">
      <selection activeCell="E2" sqref="E2"/>
    </sheetView>
  </sheetViews>
  <sheetFormatPr defaultRowHeight="12.75" x14ac:dyDescent="0.2"/>
  <cols>
    <col min="4" max="4" width="66.28515625" bestFit="1" customWidth="1"/>
    <col min="15" max="15" width="9.42578125" bestFit="1" customWidth="1"/>
  </cols>
  <sheetData>
    <row r="1" spans="1:17" ht="15.75" x14ac:dyDescent="0.25">
      <c r="A1" s="1" t="s">
        <v>0</v>
      </c>
      <c r="D1" s="2"/>
    </row>
    <row r="2" spans="1:17" ht="16.5" thickBot="1" x14ac:dyDescent="0.3">
      <c r="A2" s="1" t="s">
        <v>1</v>
      </c>
      <c r="D2" s="2"/>
      <c r="E2" s="1" t="s">
        <v>2</v>
      </c>
      <c r="O2" s="1">
        <f>[3]Algemeen!C1</f>
        <v>2016</v>
      </c>
    </row>
    <row r="3" spans="1:17" ht="26.25" thickBot="1" x14ac:dyDescent="0.25">
      <c r="A3" s="3" t="s">
        <v>3</v>
      </c>
      <c r="B3" s="3" t="s">
        <v>4</v>
      </c>
      <c r="C3" s="4" t="s">
        <v>5</v>
      </c>
      <c r="D3" s="5" t="s">
        <v>6</v>
      </c>
      <c r="E3" s="6" t="s">
        <v>7</v>
      </c>
      <c r="F3" s="7"/>
      <c r="G3" s="7"/>
      <c r="H3" s="7"/>
      <c r="I3" s="7"/>
      <c r="J3" s="8"/>
      <c r="K3" s="9" t="s">
        <v>8</v>
      </c>
      <c r="L3" s="10"/>
      <c r="M3" s="11" t="s">
        <v>9</v>
      </c>
      <c r="N3" s="12" t="s">
        <v>10</v>
      </c>
      <c r="O3" s="12" t="s">
        <v>10</v>
      </c>
    </row>
    <row r="4" spans="1:17" ht="13.5" thickBot="1" x14ac:dyDescent="0.25">
      <c r="A4" s="13"/>
      <c r="B4" s="13"/>
      <c r="C4" s="14"/>
      <c r="D4" s="15" t="s">
        <v>11</v>
      </c>
      <c r="E4" s="6" t="s">
        <v>12</v>
      </c>
      <c r="F4" s="7"/>
      <c r="G4" s="8"/>
      <c r="H4" s="6" t="s">
        <v>13</v>
      </c>
      <c r="I4" s="7"/>
      <c r="J4" s="7"/>
      <c r="K4" s="7"/>
      <c r="L4" s="8"/>
      <c r="M4" s="16"/>
      <c r="N4" s="16" t="s">
        <v>14</v>
      </c>
      <c r="O4" s="16" t="s">
        <v>15</v>
      </c>
    </row>
    <row r="5" spans="1:17" ht="13.5" thickBot="1" x14ac:dyDescent="0.25">
      <c r="A5" s="13"/>
      <c r="B5" s="13"/>
      <c r="C5" s="14"/>
      <c r="D5" s="17"/>
      <c r="E5" s="11" t="s">
        <v>16</v>
      </c>
      <c r="F5" s="11" t="s">
        <v>17</v>
      </c>
      <c r="G5" s="11" t="s">
        <v>18</v>
      </c>
      <c r="H5" s="11" t="s">
        <v>19</v>
      </c>
      <c r="I5" s="18" t="s">
        <v>20</v>
      </c>
      <c r="J5" s="19"/>
      <c r="K5" s="19"/>
      <c r="L5" s="20"/>
      <c r="M5" s="16"/>
      <c r="N5" s="16"/>
      <c r="O5" s="16"/>
    </row>
    <row r="6" spans="1:17" x14ac:dyDescent="0.2">
      <c r="A6" s="13"/>
      <c r="B6" s="13"/>
      <c r="C6" s="14"/>
      <c r="D6" s="21"/>
      <c r="E6" s="16"/>
      <c r="F6" s="16"/>
      <c r="G6" s="16"/>
      <c r="H6" s="16"/>
      <c r="I6" s="11" t="s">
        <v>21</v>
      </c>
      <c r="J6" s="11" t="s">
        <v>22</v>
      </c>
      <c r="K6" s="22" t="s">
        <v>23</v>
      </c>
      <c r="L6" s="23" t="s">
        <v>24</v>
      </c>
      <c r="M6" s="16"/>
      <c r="N6" s="16"/>
      <c r="O6" s="16"/>
    </row>
    <row r="7" spans="1:17" ht="13.5" thickBot="1" x14ac:dyDescent="0.25">
      <c r="A7" s="13"/>
      <c r="B7" s="13"/>
      <c r="C7" s="14"/>
      <c r="D7" s="24"/>
      <c r="E7" s="25"/>
      <c r="F7" s="25"/>
      <c r="G7" s="25"/>
      <c r="H7" s="25"/>
      <c r="I7" s="16"/>
      <c r="J7" s="16"/>
      <c r="K7" s="26"/>
      <c r="L7" s="27"/>
      <c r="M7" s="25"/>
      <c r="N7" s="25"/>
      <c r="O7" s="25"/>
    </row>
    <row r="8" spans="1:17" ht="26.25" thickBot="1" x14ac:dyDescent="0.25">
      <c r="A8" s="13"/>
      <c r="B8" s="13"/>
      <c r="C8" s="14"/>
      <c r="D8" s="28" t="s">
        <v>4</v>
      </c>
      <c r="E8" s="29" t="s">
        <v>25</v>
      </c>
      <c r="F8" s="29" t="s">
        <v>26</v>
      </c>
      <c r="G8" s="29" t="s">
        <v>27</v>
      </c>
      <c r="H8" s="29" t="s">
        <v>28</v>
      </c>
      <c r="I8" s="29" t="s">
        <v>29</v>
      </c>
      <c r="J8" s="29" t="s">
        <v>30</v>
      </c>
      <c r="K8" s="29" t="s">
        <v>31</v>
      </c>
      <c r="L8" s="29" t="s">
        <v>32</v>
      </c>
      <c r="M8" s="29" t="s">
        <v>33</v>
      </c>
      <c r="N8" s="29" t="s">
        <v>34</v>
      </c>
      <c r="O8" s="29" t="s">
        <v>35</v>
      </c>
    </row>
    <row r="9" spans="1:17" ht="13.5" thickBot="1" x14ac:dyDescent="0.25">
      <c r="A9" s="30"/>
      <c r="B9" s="30"/>
      <c r="C9" s="31"/>
      <c r="D9" s="28" t="s">
        <v>36</v>
      </c>
      <c r="E9" s="29" t="s">
        <v>37</v>
      </c>
      <c r="F9" s="29" t="s">
        <v>38</v>
      </c>
      <c r="G9" s="29" t="s">
        <v>39</v>
      </c>
      <c r="H9" s="29" t="s">
        <v>40</v>
      </c>
      <c r="I9" s="29" t="s">
        <v>41</v>
      </c>
      <c r="J9" s="29" t="s">
        <v>42</v>
      </c>
      <c r="K9" s="29" t="s">
        <v>43</v>
      </c>
      <c r="L9" s="29" t="s">
        <v>44</v>
      </c>
      <c r="M9" s="29" t="s">
        <v>45</v>
      </c>
      <c r="N9" s="29" t="s">
        <v>46</v>
      </c>
      <c r="O9" s="29" t="s">
        <v>47</v>
      </c>
    </row>
    <row r="10" spans="1:17" ht="13.5" thickBot="1" x14ac:dyDescent="0.25">
      <c r="A10" s="32"/>
      <c r="B10" s="33"/>
      <c r="C10" s="29"/>
      <c r="D10" s="34" t="s">
        <v>48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6"/>
    </row>
    <row r="11" spans="1:17" ht="13.5" thickBot="1" x14ac:dyDescent="0.25">
      <c r="A11" s="32"/>
      <c r="B11" s="33" t="s">
        <v>49</v>
      </c>
      <c r="C11" s="33">
        <v>1</v>
      </c>
      <c r="D11" s="37" t="s">
        <v>50</v>
      </c>
      <c r="E11" s="38">
        <v>77224</v>
      </c>
      <c r="F11" s="38">
        <v>876992</v>
      </c>
      <c r="G11" s="38">
        <v>954216</v>
      </c>
      <c r="H11" s="38">
        <v>0</v>
      </c>
      <c r="I11" s="38">
        <v>361373</v>
      </c>
      <c r="J11" s="38">
        <v>0</v>
      </c>
      <c r="K11" s="39">
        <v>11010</v>
      </c>
      <c r="L11" s="39">
        <v>1153286</v>
      </c>
      <c r="M11" s="38">
        <v>2479885</v>
      </c>
      <c r="N11" s="38">
        <v>2414151</v>
      </c>
      <c r="O11" s="38">
        <v>65734</v>
      </c>
    </row>
    <row r="12" spans="1:17" ht="13.5" thickBot="1" x14ac:dyDescent="0.25">
      <c r="A12" s="32"/>
      <c r="B12" s="33"/>
      <c r="C12" s="33"/>
      <c r="D12" s="34" t="s">
        <v>51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6"/>
    </row>
    <row r="13" spans="1:17" ht="26.25" thickBot="1" x14ac:dyDescent="0.25">
      <c r="A13" s="32" t="s">
        <v>52</v>
      </c>
      <c r="B13" s="33" t="s">
        <v>53</v>
      </c>
      <c r="C13" s="33">
        <v>2</v>
      </c>
      <c r="D13" s="37" t="s">
        <v>54</v>
      </c>
      <c r="E13" s="38">
        <v>3297</v>
      </c>
      <c r="F13" s="38">
        <v>42445</v>
      </c>
      <c r="G13" s="38">
        <v>45742</v>
      </c>
      <c r="H13" s="38">
        <v>0</v>
      </c>
      <c r="I13" s="38">
        <v>13884</v>
      </c>
      <c r="J13" s="38">
        <v>0</v>
      </c>
      <c r="K13" s="38">
        <v>1101</v>
      </c>
      <c r="L13" s="38">
        <v>60197</v>
      </c>
      <c r="M13" s="38">
        <v>120924</v>
      </c>
      <c r="N13" s="38">
        <v>117704</v>
      </c>
      <c r="O13" s="38">
        <v>3220</v>
      </c>
      <c r="Q13" s="40"/>
    </row>
    <row r="14" spans="1:17" ht="13.5" thickBot="1" x14ac:dyDescent="0.25">
      <c r="A14" s="32"/>
      <c r="B14" s="33" t="s">
        <v>55</v>
      </c>
      <c r="C14" s="33">
        <v>2.1</v>
      </c>
      <c r="D14" s="37" t="s">
        <v>56</v>
      </c>
      <c r="E14" s="38">
        <v>1593</v>
      </c>
      <c r="F14" s="38">
        <v>15109</v>
      </c>
      <c r="G14" s="38">
        <v>16702</v>
      </c>
      <c r="H14" s="38">
        <v>0</v>
      </c>
      <c r="I14" s="38">
        <v>5777</v>
      </c>
      <c r="J14" s="38">
        <v>0</v>
      </c>
      <c r="K14" s="39">
        <v>0</v>
      </c>
      <c r="L14" s="39">
        <v>0</v>
      </c>
      <c r="M14" s="38">
        <v>22479</v>
      </c>
      <c r="N14" s="38">
        <v>22088</v>
      </c>
      <c r="O14" s="38">
        <v>391</v>
      </c>
    </row>
    <row r="15" spans="1:17" ht="13.5" thickBot="1" x14ac:dyDescent="0.25">
      <c r="A15" s="32"/>
      <c r="B15" s="33" t="s">
        <v>57</v>
      </c>
      <c r="C15" s="33">
        <v>2.2000000000000002</v>
      </c>
      <c r="D15" s="37" t="s">
        <v>58</v>
      </c>
      <c r="E15" s="41"/>
      <c r="F15" s="38">
        <v>-344</v>
      </c>
      <c r="G15" s="38">
        <v>-344</v>
      </c>
      <c r="H15" s="42"/>
      <c r="I15" s="38">
        <v>0</v>
      </c>
      <c r="J15" s="38">
        <v>0</v>
      </c>
      <c r="K15" s="39">
        <v>1101</v>
      </c>
      <c r="L15" s="42"/>
      <c r="M15" s="38">
        <v>757</v>
      </c>
      <c r="N15" s="38">
        <v>763</v>
      </c>
      <c r="O15" s="38">
        <v>-6</v>
      </c>
    </row>
    <row r="16" spans="1:17" ht="13.5" thickBot="1" x14ac:dyDescent="0.25">
      <c r="A16" s="32"/>
      <c r="B16" s="33" t="s">
        <v>59</v>
      </c>
      <c r="C16" s="33">
        <v>2.2999999999999998</v>
      </c>
      <c r="D16" s="37" t="s">
        <v>60</v>
      </c>
      <c r="E16" s="38">
        <v>1147</v>
      </c>
      <c r="F16" s="38">
        <v>9936</v>
      </c>
      <c r="G16" s="38">
        <v>11083</v>
      </c>
      <c r="H16" s="38">
        <v>0</v>
      </c>
      <c r="I16" s="38">
        <v>2091</v>
      </c>
      <c r="J16" s="38">
        <v>0</v>
      </c>
      <c r="K16" s="39">
        <v>0</v>
      </c>
      <c r="L16" s="39">
        <v>25598</v>
      </c>
      <c r="M16" s="38">
        <v>38772</v>
      </c>
      <c r="N16" s="38">
        <v>37611</v>
      </c>
      <c r="O16" s="38">
        <v>1161</v>
      </c>
    </row>
    <row r="17" spans="1:15" ht="16.5" thickBot="1" x14ac:dyDescent="0.25">
      <c r="A17" s="32"/>
      <c r="B17" s="33" t="s">
        <v>61</v>
      </c>
      <c r="C17" s="33">
        <v>2.4</v>
      </c>
      <c r="D17" s="37" t="s">
        <v>62</v>
      </c>
      <c r="E17" s="38">
        <v>1574</v>
      </c>
      <c r="F17" s="38">
        <v>25658</v>
      </c>
      <c r="G17" s="38">
        <v>27232</v>
      </c>
      <c r="H17" s="38">
        <v>0</v>
      </c>
      <c r="I17" s="38">
        <v>6518</v>
      </c>
      <c r="J17" s="38">
        <v>0</v>
      </c>
      <c r="K17" s="39">
        <v>0</v>
      </c>
      <c r="L17" s="39">
        <v>34599</v>
      </c>
      <c r="M17" s="38">
        <v>68349</v>
      </c>
      <c r="N17" s="38">
        <v>66505</v>
      </c>
      <c r="O17" s="38">
        <v>1844</v>
      </c>
    </row>
    <row r="18" spans="1:15" ht="13.5" thickBot="1" x14ac:dyDescent="0.25">
      <c r="A18" s="32"/>
      <c r="B18" s="33" t="s">
        <v>63</v>
      </c>
      <c r="C18" s="33">
        <v>2.5</v>
      </c>
      <c r="D18" s="37" t="s">
        <v>64</v>
      </c>
      <c r="E18" s="38">
        <v>1017</v>
      </c>
      <c r="F18" s="38">
        <v>7914</v>
      </c>
      <c r="G18" s="38">
        <v>8931</v>
      </c>
      <c r="H18" s="38">
        <v>0</v>
      </c>
      <c r="I18" s="38">
        <v>502</v>
      </c>
      <c r="J18" s="38">
        <v>0</v>
      </c>
      <c r="K18" s="39">
        <v>0</v>
      </c>
      <c r="L18" s="39">
        <v>0</v>
      </c>
      <c r="M18" s="38">
        <v>9433</v>
      </c>
      <c r="N18" s="38">
        <v>9263</v>
      </c>
      <c r="O18" s="38">
        <v>170</v>
      </c>
    </row>
    <row r="19" spans="1:15" ht="13.5" thickBot="1" x14ac:dyDescent="0.25">
      <c r="A19" s="32"/>
      <c r="B19" s="33" t="s">
        <v>65</v>
      </c>
      <c r="C19" s="33">
        <v>3</v>
      </c>
      <c r="D19" s="37" t="s">
        <v>66</v>
      </c>
      <c r="E19" s="41"/>
      <c r="F19" s="42"/>
      <c r="G19" s="42"/>
      <c r="H19" s="42"/>
      <c r="I19" s="42"/>
      <c r="J19" s="42"/>
      <c r="K19" s="42"/>
      <c r="L19" s="39">
        <v>-131789</v>
      </c>
      <c r="M19" s="38">
        <v>-131789</v>
      </c>
      <c r="N19" s="38">
        <v>-126586</v>
      </c>
      <c r="O19" s="38">
        <v>-5203</v>
      </c>
    </row>
    <row r="20" spans="1:15" ht="13.5" thickBot="1" x14ac:dyDescent="0.25">
      <c r="A20" s="32"/>
      <c r="B20" s="33" t="s">
        <v>67</v>
      </c>
      <c r="C20" s="33">
        <v>4</v>
      </c>
      <c r="D20" s="37" t="s">
        <v>68</v>
      </c>
      <c r="E20" s="38">
        <v>3311</v>
      </c>
      <c r="F20" s="38">
        <v>25563</v>
      </c>
      <c r="G20" s="38">
        <v>28874</v>
      </c>
      <c r="H20" s="38">
        <v>0</v>
      </c>
      <c r="I20" s="38">
        <v>10298</v>
      </c>
      <c r="J20" s="38">
        <v>0</v>
      </c>
      <c r="K20" s="39">
        <v>1101</v>
      </c>
      <c r="L20" s="39">
        <v>36941</v>
      </c>
      <c r="M20" s="38">
        <v>77214</v>
      </c>
      <c r="N20" s="38">
        <v>75176</v>
      </c>
      <c r="O20" s="38">
        <v>2038</v>
      </c>
    </row>
    <row r="21" spans="1:15" ht="13.5" thickBot="1" x14ac:dyDescent="0.25">
      <c r="A21" s="32" t="s">
        <v>69</v>
      </c>
      <c r="B21" s="33" t="s">
        <v>70</v>
      </c>
      <c r="C21" s="33">
        <v>5</v>
      </c>
      <c r="D21" s="37" t="s">
        <v>71</v>
      </c>
      <c r="E21" s="43">
        <v>-14</v>
      </c>
      <c r="F21" s="43">
        <v>16882</v>
      </c>
      <c r="G21" s="38">
        <v>16868</v>
      </c>
      <c r="H21" s="38">
        <v>0</v>
      </c>
      <c r="I21" s="43">
        <v>3586</v>
      </c>
      <c r="J21" s="38">
        <v>0</v>
      </c>
      <c r="K21" s="43">
        <v>0</v>
      </c>
      <c r="L21" s="43">
        <v>-108533</v>
      </c>
      <c r="M21" s="43">
        <v>-88079</v>
      </c>
      <c r="N21" s="38">
        <v>-84058</v>
      </c>
      <c r="O21" s="43">
        <v>-4021</v>
      </c>
    </row>
    <row r="22" spans="1:15" ht="13.5" thickBot="1" x14ac:dyDescent="0.25">
      <c r="A22" s="32"/>
      <c r="B22" s="33" t="s">
        <v>72</v>
      </c>
      <c r="C22" s="33">
        <v>6</v>
      </c>
      <c r="D22" s="37" t="s">
        <v>73</v>
      </c>
      <c r="E22" s="38">
        <v>738</v>
      </c>
      <c r="F22" s="38">
        <v>-746</v>
      </c>
      <c r="G22" s="38">
        <v>-8</v>
      </c>
      <c r="H22" s="38">
        <v>0</v>
      </c>
      <c r="I22" s="38">
        <v>8</v>
      </c>
      <c r="J22" s="38">
        <v>0</v>
      </c>
      <c r="K22" s="39">
        <v>0</v>
      </c>
      <c r="L22" s="39">
        <v>0</v>
      </c>
      <c r="M22" s="38">
        <v>0</v>
      </c>
      <c r="N22" s="38">
        <v>2</v>
      </c>
      <c r="O22" s="38">
        <v>-2</v>
      </c>
    </row>
    <row r="23" spans="1:15" ht="13.5" thickBot="1" x14ac:dyDescent="0.25">
      <c r="A23" s="32"/>
      <c r="B23" s="33" t="s">
        <v>74</v>
      </c>
      <c r="C23" s="33">
        <v>7</v>
      </c>
      <c r="D23" s="37" t="s">
        <v>75</v>
      </c>
      <c r="E23" s="38">
        <v>0</v>
      </c>
      <c r="F23" s="38">
        <v>-1946</v>
      </c>
      <c r="G23" s="38">
        <v>-1946</v>
      </c>
      <c r="H23" s="38">
        <v>0</v>
      </c>
      <c r="I23" s="38">
        <v>1946</v>
      </c>
      <c r="J23" s="38">
        <v>0</v>
      </c>
      <c r="K23" s="39">
        <v>0</v>
      </c>
      <c r="L23" s="39">
        <v>-11136</v>
      </c>
      <c r="M23" s="38">
        <v>-11136</v>
      </c>
      <c r="N23" s="38">
        <v>-10732</v>
      </c>
      <c r="O23" s="38">
        <v>-404</v>
      </c>
    </row>
    <row r="24" spans="1:15" ht="13.5" thickBot="1" x14ac:dyDescent="0.25">
      <c r="A24" s="32"/>
      <c r="B24" s="33"/>
      <c r="C24" s="33"/>
      <c r="D24" s="34" t="s">
        <v>76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6"/>
    </row>
    <row r="25" spans="1:15" ht="16.5" thickBot="1" x14ac:dyDescent="0.25">
      <c r="A25" s="32"/>
      <c r="B25" s="33" t="s">
        <v>77</v>
      </c>
      <c r="C25" s="33">
        <v>8</v>
      </c>
      <c r="D25" s="37" t="s">
        <v>78</v>
      </c>
      <c r="E25" s="38">
        <v>-4335</v>
      </c>
      <c r="F25" s="38">
        <v>86938</v>
      </c>
      <c r="G25" s="38">
        <v>82603</v>
      </c>
      <c r="H25" s="38">
        <v>0</v>
      </c>
      <c r="I25" s="38">
        <v>28270</v>
      </c>
      <c r="J25" s="38">
        <v>0</v>
      </c>
      <c r="K25" s="39">
        <v>0</v>
      </c>
      <c r="L25" s="39">
        <v>109924</v>
      </c>
      <c r="M25" s="38">
        <v>220797</v>
      </c>
      <c r="N25" s="38">
        <v>215410</v>
      </c>
      <c r="O25" s="38">
        <v>5387</v>
      </c>
    </row>
    <row r="26" spans="1:15" ht="16.5" thickBot="1" x14ac:dyDescent="0.25">
      <c r="A26" s="32"/>
      <c r="B26" s="33" t="s">
        <v>79</v>
      </c>
      <c r="C26" s="33">
        <v>9</v>
      </c>
      <c r="D26" s="37" t="s">
        <v>80</v>
      </c>
      <c r="E26" s="38">
        <v>-91</v>
      </c>
      <c r="F26" s="38">
        <v>4143</v>
      </c>
      <c r="G26" s="38">
        <v>4052</v>
      </c>
      <c r="H26" s="38">
        <v>0</v>
      </c>
      <c r="I26" s="38">
        <v>-134</v>
      </c>
      <c r="J26" s="38">
        <v>0</v>
      </c>
      <c r="K26" s="39">
        <v>0</v>
      </c>
      <c r="L26" s="39">
        <v>29426</v>
      </c>
      <c r="M26" s="38">
        <v>33344</v>
      </c>
      <c r="N26" s="38">
        <v>32210</v>
      </c>
      <c r="O26" s="38">
        <v>1134</v>
      </c>
    </row>
    <row r="27" spans="1:15" ht="13.5" thickBot="1" x14ac:dyDescent="0.25">
      <c r="A27" s="32"/>
      <c r="B27" s="33"/>
      <c r="C27" s="33"/>
      <c r="D27" s="44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5" ht="13.5" thickBot="1" x14ac:dyDescent="0.25">
      <c r="A28" s="32" t="s">
        <v>81</v>
      </c>
      <c r="B28" s="33" t="s">
        <v>82</v>
      </c>
      <c r="C28" s="33">
        <v>10</v>
      </c>
      <c r="D28" s="46" t="s">
        <v>83</v>
      </c>
      <c r="E28" s="38">
        <v>73522</v>
      </c>
      <c r="F28" s="38">
        <v>982263</v>
      </c>
      <c r="G28" s="38">
        <v>1055785</v>
      </c>
      <c r="H28" s="38">
        <v>0</v>
      </c>
      <c r="I28" s="38">
        <v>395049</v>
      </c>
      <c r="J28" s="38">
        <v>0</v>
      </c>
      <c r="K28" s="39">
        <v>11010</v>
      </c>
      <c r="L28" s="39">
        <v>1172967</v>
      </c>
      <c r="M28" s="38">
        <v>2634811</v>
      </c>
      <c r="N28" s="38">
        <v>2566983</v>
      </c>
      <c r="O28" s="38">
        <v>67828</v>
      </c>
    </row>
    <row r="29" spans="1:15" ht="16.5" thickBot="1" x14ac:dyDescent="0.3">
      <c r="A29" s="47"/>
      <c r="D29" s="48"/>
      <c r="E29" s="49"/>
      <c r="H29" s="47"/>
    </row>
    <row r="30" spans="1:15" ht="13.5" thickBot="1" x14ac:dyDescent="0.25">
      <c r="D30" s="48" t="s">
        <v>84</v>
      </c>
      <c r="E30" s="50">
        <f t="shared" ref="E30:O30" si="0">E28/$M$28</f>
        <v>2.7904088756271324E-2</v>
      </c>
      <c r="F30" s="50">
        <f t="shared" si="0"/>
        <v>0.37280207195127091</v>
      </c>
      <c r="G30" s="50">
        <f t="shared" si="0"/>
        <v>0.40070616070754222</v>
      </c>
      <c r="H30" s="50">
        <f t="shared" si="0"/>
        <v>0</v>
      </c>
      <c r="I30" s="50">
        <f t="shared" si="0"/>
        <v>0.14993447347836333</v>
      </c>
      <c r="J30" s="50">
        <f t="shared" si="0"/>
        <v>0</v>
      </c>
      <c r="K30" s="50">
        <f t="shared" si="0"/>
        <v>4.1786678437276906E-3</v>
      </c>
      <c r="L30" s="50">
        <f t="shared" si="0"/>
        <v>0.44518069797036675</v>
      </c>
      <c r="M30" s="50">
        <f t="shared" si="0"/>
        <v>1</v>
      </c>
      <c r="N30" s="50">
        <f t="shared" si="0"/>
        <v>0.97425697706590719</v>
      </c>
      <c r="O30" s="50">
        <f t="shared" si="0"/>
        <v>2.5743022934092807E-2</v>
      </c>
    </row>
    <row r="31" spans="1:15" ht="13.5" thickBot="1" x14ac:dyDescent="0.25">
      <c r="D31" s="48" t="s">
        <v>84</v>
      </c>
      <c r="E31" s="51" t="s">
        <v>85</v>
      </c>
      <c r="F31" s="52">
        <f>SUM(E28:F28)/M28</f>
        <v>0.40070616070754222</v>
      </c>
      <c r="G31" s="53"/>
      <c r="H31" s="54"/>
      <c r="I31" s="54" t="s">
        <v>86</v>
      </c>
      <c r="J31" s="52">
        <f>SUM(I28:L28)/M28</f>
        <v>0.59929383929245783</v>
      </c>
      <c r="K31" s="54"/>
      <c r="L31" s="53"/>
    </row>
    <row r="32" spans="1:15" ht="13.5" thickBot="1" x14ac:dyDescent="0.25">
      <c r="D32" s="48" t="s">
        <v>84</v>
      </c>
      <c r="E32" s="55" t="s">
        <v>87</v>
      </c>
      <c r="F32" s="56"/>
      <c r="G32" s="56">
        <f>SUM(E28:J28)/M28</f>
        <v>0.95134679489344776</v>
      </c>
      <c r="H32" s="56"/>
      <c r="I32" s="56"/>
      <c r="J32" s="56"/>
      <c r="K32" s="57" t="s">
        <v>88</v>
      </c>
      <c r="L32" s="58">
        <f>SUM(K28:L28)/M28</f>
        <v>0.44935936581409447</v>
      </c>
    </row>
    <row r="33" spans="1:13" ht="13.5" thickBot="1" x14ac:dyDescent="0.25">
      <c r="A33" s="59" t="s">
        <v>89</v>
      </c>
      <c r="B33" s="60">
        <f>'[3]PFS parameters'!C39</f>
        <v>702614</v>
      </c>
      <c r="D33" s="48" t="s">
        <v>84</v>
      </c>
      <c r="E33" s="61">
        <f>E28/$B$33</f>
        <v>0.10464067041078032</v>
      </c>
      <c r="F33" s="61">
        <f t="shared" ref="F33:M33" si="1">F28/$B$33</f>
        <v>1.3980122798577883</v>
      </c>
      <c r="G33" s="61">
        <f t="shared" si="1"/>
        <v>1.5026529502685686</v>
      </c>
      <c r="H33" s="61">
        <f t="shared" si="1"/>
        <v>0</v>
      </c>
      <c r="I33" s="61">
        <f t="shared" si="1"/>
        <v>0.56225608940328542</v>
      </c>
      <c r="J33" s="61">
        <f t="shared" si="1"/>
        <v>0</v>
      </c>
      <c r="K33" s="61">
        <f t="shared" si="1"/>
        <v>1.5670054966169192E-2</v>
      </c>
      <c r="L33" s="61">
        <f t="shared" si="1"/>
        <v>1.6694330030429225</v>
      </c>
      <c r="M33" s="61">
        <f t="shared" si="1"/>
        <v>3.7500120976809459</v>
      </c>
    </row>
  </sheetData>
  <sheetProtection selectLockedCells="1"/>
  <mergeCells count="23">
    <mergeCell ref="D10:O10"/>
    <mergeCell ref="D12:O12"/>
    <mergeCell ref="D24:O24"/>
    <mergeCell ref="N4:N7"/>
    <mergeCell ref="O4:O7"/>
    <mergeCell ref="D5:D7"/>
    <mergeCell ref="E5:E7"/>
    <mergeCell ref="F5:F7"/>
    <mergeCell ref="G5:G7"/>
    <mergeCell ref="H5:H7"/>
    <mergeCell ref="I5:K5"/>
    <mergeCell ref="I6:I7"/>
    <mergeCell ref="J6:J7"/>
    <mergeCell ref="A3:A9"/>
    <mergeCell ref="B3:B9"/>
    <mergeCell ref="C3:C9"/>
    <mergeCell ref="E3:J3"/>
    <mergeCell ref="K3:L3"/>
    <mergeCell ref="M3:M7"/>
    <mergeCell ref="E4:G4"/>
    <mergeCell ref="H4:L4"/>
    <mergeCell ref="K6:K7"/>
    <mergeCell ref="L6:L7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2015</vt:lpstr>
      <vt:lpstr>2016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Schmitz, C.H.M. (Carlo)</dc:creator>
  <cp:lastModifiedBy>Schmitz, C.H.M. (Carlo)</cp:lastModifiedBy>
  <dcterms:created xsi:type="dcterms:W3CDTF">2018-12-03T15:00:35Z</dcterms:created>
  <dcterms:modified xsi:type="dcterms:W3CDTF">2018-12-03T15:04:51Z</dcterms:modified>
</cp:coreProperties>
</file>