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690" windowWidth="19110" windowHeight="6645" tabRatio="913" activeTab="0"/>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 name="9.Eindoordeel" sheetId="9" r:id="rId9"/>
  </sheets>
  <externalReferences>
    <externalReference r:id="rId12"/>
  </externalReferences>
  <definedNames>
    <definedName name="_ftn1" localSheetId="7">'8.Akkoordverklaring'!#REF!</definedName>
    <definedName name="_ftn2" localSheetId="7">'8.Akkoordverklaring'!#REF!</definedName>
    <definedName name="_ftnref1" localSheetId="7">'8.Akkoordverklaring'!$B$9</definedName>
    <definedName name="_ftnref2" localSheetId="7">'8.Akkoordverklaring'!$B$11</definedName>
    <definedName name="_xlnm.Print_Area" localSheetId="1">'2.Adressering'!$A$1:$A$46</definedName>
    <definedName name="_xlnm.Print_Area" localSheetId="2">'3.Toelichting'!$A$1:$A$288</definedName>
    <definedName name="_xlnm.Print_Area" localSheetId="3">'4.Informatie'!$A$1:$J$38</definedName>
    <definedName name="_xlnm.Print_Area" localSheetId="4">'5.Verdelingsmatrix lasten'!$A$1:$AM$221</definedName>
    <definedName name="_xlnm.Print_Area" localSheetId="5">'6.Verdelingsmatrix baten'!$A$1:$AK$221</definedName>
    <definedName name="_xlnm.Print_Area" localSheetId="6">'7.Balansstanden'!$B$1:$I$90</definedName>
    <definedName name="_xlnm.Print_Area" localSheetId="7">'8.Akkoordverklaring'!$A$1:$D$33</definedName>
    <definedName name="_xlnm.Print_Area" localSheetId="8">'9.Eindoordeel'!$A$1:$J$215</definedName>
    <definedName name="per">#REF!</definedName>
    <definedName name="Z_3CCC5398_1193_4024_ABCD_59977630A5BF_.wvu.PrintArea" localSheetId="0" hidden="1">'1.Aanschrijfbrief'!$A$1:$B$26</definedName>
    <definedName name="Z_3CCC5398_1193_4024_ABCD_59977630A5BF_.wvu.PrintArea" localSheetId="3" hidden="1">'4.Informatie'!$A$1:$J$38</definedName>
    <definedName name="Z_3CCC5398_1193_4024_ABCD_59977630A5BF_.wvu.PrintArea" localSheetId="4" hidden="1">'5.Verdelingsmatrix lasten'!$A$1:$AM$221</definedName>
    <definedName name="Z_3CCC5398_1193_4024_ABCD_59977630A5BF_.wvu.PrintArea" localSheetId="5" hidden="1">'6.Verdelingsmatrix baten'!$A$1:$AK$221</definedName>
    <definedName name="Z_3CCC5398_1193_4024_ABCD_59977630A5BF_.wvu.PrintArea" localSheetId="6" hidden="1">'7.Balansstanden'!$A$1:$I$55</definedName>
    <definedName name="Z_3CCC5398_1193_4024_ABCD_59977630A5BF_.wvu.Rows" localSheetId="4" hidden="1">'5.Verdelingsmatrix lasten'!$133:$219</definedName>
    <definedName name="Z_3CCC5398_1193_4024_ABCD_59977630A5BF_.wvu.Rows" localSheetId="5" hidden="1">'6.Verdelingsmatrix baten'!$133:$219</definedName>
    <definedName name="Z_3CCC5398_1193_4024_ABCD_59977630A5BF_.wvu.Rows" localSheetId="6" hidden="1">'7.Balansstanden'!$2:$89</definedName>
    <definedName name="Z_7ECC52A5_9F01_4F0F_BE2E_EC1362700A49_.wvu.PrintArea" localSheetId="0" hidden="1">'1.Aanschrijfbrief'!$A$1:$B$26</definedName>
    <definedName name="Z_7ECC52A5_9F01_4F0F_BE2E_EC1362700A49_.wvu.PrintArea" localSheetId="3" hidden="1">'4.Informatie'!$A$1:$J$38</definedName>
    <definedName name="Z_7ECC52A5_9F01_4F0F_BE2E_EC1362700A49_.wvu.PrintArea" localSheetId="4" hidden="1">'5.Verdelingsmatrix lasten'!$A$1:$AM$221</definedName>
    <definedName name="Z_7ECC52A5_9F01_4F0F_BE2E_EC1362700A49_.wvu.PrintArea" localSheetId="5" hidden="1">'6.Verdelingsmatrix baten'!$A$1:$AK$221</definedName>
    <definedName name="Z_7ECC52A5_9F01_4F0F_BE2E_EC1362700A49_.wvu.PrintArea" localSheetId="6" hidden="1">'7.Balansstanden'!$A$1:$I$55</definedName>
    <definedName name="Z_7ECC52A5_9F01_4F0F_BE2E_EC1362700A49_.wvu.Rows" localSheetId="4" hidden="1">'5.Verdelingsmatrix lasten'!$133:$219</definedName>
    <definedName name="Z_7ECC52A5_9F01_4F0F_BE2E_EC1362700A49_.wvu.Rows" localSheetId="5" hidden="1">'6.Verdelingsmatrix baten'!$133:$219</definedName>
    <definedName name="Z_7ECC52A5_9F01_4F0F_BE2E_EC1362700A49_.wvu.Rows" localSheetId="6" hidden="1">'7.Balansstanden'!$2:$89</definedName>
  </definedNames>
  <calcPr fullCalcOnLoad="1"/>
</workbook>
</file>

<file path=xl/sharedStrings.xml><?xml version="1.0" encoding="utf-8"?>
<sst xmlns="http://schemas.openxmlformats.org/spreadsheetml/2006/main" count="1384" uniqueCount="848">
  <si>
    <t xml:space="preserve">Vanwege de invoering van de Wet maatschappelijke ondersteuning (Wmo) is er in 2007 een nieuwe functie gecreëerd voor de kosten van de huishoudelijke verzorging. Deze functie heeft het nummer 622 gekregen. </t>
  </si>
  <si>
    <t>Algemene toelichting bij de levering Informatie voor derden (Iv3).</t>
  </si>
  <si>
    <t>Informatie voor derden (Iv3) volgens het BBV</t>
  </si>
  <si>
    <t>www.cbs.nl/bestandslevering</t>
  </si>
  <si>
    <t>Centra voor jeugd en gezin (jeugdgezondheidszorg)</t>
  </si>
  <si>
    <t>Eén model voor begrotingen, kwartaal- en jaarrekeningen</t>
  </si>
  <si>
    <t>Op functie 960 worden de saldi van de verschillende kostenplaatsen geboekt. Per kostenplaats mag slechts het saldo, dat wil zeggen het resultaat dat na doorbelasting op de kostenplaats per saldo achterblijft, op deze functie zichtbaar zijn.</t>
  </si>
  <si>
    <t>aaaa</t>
  </si>
  <si>
    <t>xxxx</t>
  </si>
  <si>
    <t>Wijzigingen model 2007</t>
  </si>
  <si>
    <t>Wijzigingen model 2008</t>
  </si>
  <si>
    <t>Wijzigingen model 2009</t>
  </si>
  <si>
    <t>Wijzigingen model 2010</t>
  </si>
  <si>
    <t>Wijzigingen model 2011</t>
  </si>
  <si>
    <t>Verder zijn de overgehevelde subsidieregelingen ondergebracht bij bestaande functies:</t>
  </si>
  <si>
    <t>- Diensten bij wonen met zorg (DWZ) bij functie 620;</t>
  </si>
  <si>
    <t>- Zorgvernieuwingsprojecten GGZ bij functie 620;</t>
  </si>
  <si>
    <t>- Coördinatie vrijwillige thuiszorg en mantelzorg bij functie 620;</t>
  </si>
  <si>
    <t>- Besluit Bijdrage AWBZ-gemeenten naar functie 652;</t>
  </si>
  <si>
    <t>- Dure woningaanpassingen bij functie 652.</t>
  </si>
  <si>
    <t>Centraal Bureau voor de Statistiek</t>
  </si>
  <si>
    <t>Bureau Kredo</t>
  </si>
  <si>
    <t>tel. (070) 337 47 08</t>
  </si>
  <si>
    <t>Geachte heer / mevrouw,</t>
  </si>
  <si>
    <t>Onderwerp</t>
  </si>
  <si>
    <t>Met vriendelijke groet,</t>
  </si>
  <si>
    <t xml:space="preserve">www.cbs.nl/kredo </t>
  </si>
  <si>
    <t xml:space="preserve">kredo@cbs.nl </t>
  </si>
  <si>
    <t>-</t>
  </si>
  <si>
    <t>Naamgeving</t>
  </si>
  <si>
    <t>Vragenlijst</t>
  </si>
  <si>
    <t>LET OP DE PERIODE!</t>
  </si>
  <si>
    <t>Ruimte voor toelichting</t>
  </si>
  <si>
    <t>0.0</t>
  </si>
  <si>
    <t>1.1</t>
  </si>
  <si>
    <t>1.2</t>
  </si>
  <si>
    <t>2.1</t>
  </si>
  <si>
    <t>2.2</t>
  </si>
  <si>
    <t>2.3</t>
  </si>
  <si>
    <t>3.0</t>
  </si>
  <si>
    <t>3.1</t>
  </si>
  <si>
    <t>3.3.1</t>
  </si>
  <si>
    <t>3.3.2</t>
  </si>
  <si>
    <t>3.3.3</t>
  </si>
  <si>
    <t>3.4.1</t>
  </si>
  <si>
    <t>3.4.2</t>
  </si>
  <si>
    <t>3.4.3</t>
  </si>
  <si>
    <t>4.1.1</t>
  </si>
  <si>
    <t>4.1.2</t>
  </si>
  <si>
    <t>4.2.1</t>
  </si>
  <si>
    <t>4.2.2</t>
  </si>
  <si>
    <t>4.2.3</t>
  </si>
  <si>
    <t>4.2.4</t>
  </si>
  <si>
    <t>4.2.5</t>
  </si>
  <si>
    <t>4.3.1</t>
  </si>
  <si>
    <t>4.3.2</t>
  </si>
  <si>
    <t>5.1</t>
  </si>
  <si>
    <t>5.2</t>
  </si>
  <si>
    <t>5.3</t>
  </si>
  <si>
    <t>5.4</t>
  </si>
  <si>
    <t>5.5</t>
  </si>
  <si>
    <t>5.6</t>
  </si>
  <si>
    <t>5.7</t>
  </si>
  <si>
    <t>5.8</t>
  </si>
  <si>
    <t>6.0</t>
  </si>
  <si>
    <t>6.1</t>
  </si>
  <si>
    <t>6.2.1</t>
  </si>
  <si>
    <t>6.2.2</t>
  </si>
  <si>
    <t>6.3</t>
  </si>
  <si>
    <t>Functies</t>
  </si>
  <si>
    <t>Categorieën</t>
  </si>
  <si>
    <t>Niet in te delen lasten</t>
  </si>
  <si>
    <t>Loonbetalingen en sociale premies</t>
  </si>
  <si>
    <t>Sociale uitkeringen personeel</t>
  </si>
  <si>
    <t>Werkelijk betaalde rente</t>
  </si>
  <si>
    <t>Toegerekende rente</t>
  </si>
  <si>
    <t>Afschrijvingen</t>
  </si>
  <si>
    <t>Personeel van derden</t>
  </si>
  <si>
    <t>Energie</t>
  </si>
  <si>
    <t>Kosten algemene plannen</t>
  </si>
  <si>
    <t>Aankoop gronden</t>
  </si>
  <si>
    <t>Overige aankopen en uitbestedingen duurzame goederen</t>
  </si>
  <si>
    <t>Betaalde belastingen</t>
  </si>
  <si>
    <t>Betaalde pachten en erfpachten</t>
  </si>
  <si>
    <t>Aankopen niet duurzame goederen en diensten</t>
  </si>
  <si>
    <t>Inkomensoverdrachten aan het Rijk</t>
  </si>
  <si>
    <t>Vermogensoverdrachten aan het Rijk</t>
  </si>
  <si>
    <t>Subsidies aan marktproducenten</t>
  </si>
  <si>
    <t>Sociale uitkeringen in geld</t>
  </si>
  <si>
    <t>Sociale verstrekkingen in natura aan personen</t>
  </si>
  <si>
    <t>Inkomensoverdrachten aan overheid (niet-Rijk)</t>
  </si>
  <si>
    <t>Overige inkomensoverdrachten</t>
  </si>
  <si>
    <t>Investeringsbijdragen en overige kapitaaloverdrachten aan overheid (niet-Rijk)</t>
  </si>
  <si>
    <t>Overige investeringsbijdragen en overige kapitaaloverdrachten</t>
  </si>
  <si>
    <t>Kortlopende effecten m.u.v. aandelen</t>
  </si>
  <si>
    <t>Financiële derivaten</t>
  </si>
  <si>
    <t>Kortlopende leningen</t>
  </si>
  <si>
    <t>Langlopende leningen</t>
  </si>
  <si>
    <t>Aandelen en overige deelnemingen</t>
  </si>
  <si>
    <t>Handelskredieten en transitorische posten</t>
  </si>
  <si>
    <t>Reserveringen</t>
  </si>
  <si>
    <t>Kapitaallasten</t>
  </si>
  <si>
    <t>Verrekening kostenplaatsen voor investeringsprojecten</t>
  </si>
  <si>
    <t>Overige verrekeningen van kostenplaatsen</t>
  </si>
  <si>
    <t>Overige verrekeningen</t>
  </si>
  <si>
    <t>Totaal functies/
kostenplaatsen/
balansmutaties</t>
  </si>
  <si>
    <t>Hoofdfunctie 0</t>
  </si>
  <si>
    <t>ALGEMEEN BESTUUR</t>
  </si>
  <si>
    <t>001</t>
  </si>
  <si>
    <t>Bestuursorganen</t>
  </si>
  <si>
    <t>002</t>
  </si>
  <si>
    <t>003</t>
  </si>
  <si>
    <t>Burgerzaken</t>
  </si>
  <si>
    <t>004</t>
  </si>
  <si>
    <t>Baten secretarieleges burgerzaken</t>
  </si>
  <si>
    <t>Bestuurlijke samenwerking</t>
  </si>
  <si>
    <t>Totaal hoofdfunctie 0</t>
  </si>
  <si>
    <t>Hoofdfunctie 1</t>
  </si>
  <si>
    <t>OPENBARE ORDE EN VEILIGHEID</t>
  </si>
  <si>
    <t>Brandweer en rampenbestrijding</t>
  </si>
  <si>
    <t>Openbare orde en veiligheid</t>
  </si>
  <si>
    <t>Totaal hoofdfunctie 1</t>
  </si>
  <si>
    <t>Hoofdfunctie 2</t>
  </si>
  <si>
    <t>VERKEER, VERVOER EN WATERSTAAT</t>
  </si>
  <si>
    <t>Openbaar vervoer</t>
  </si>
  <si>
    <t>Parkeren</t>
  </si>
  <si>
    <t>Baten parkeerbelasting</t>
  </si>
  <si>
    <t>Zeehavens</t>
  </si>
  <si>
    <t>Binnenhavens en waterwegen</t>
  </si>
  <si>
    <t>Veerdiensten</t>
  </si>
  <si>
    <t>Luchtvaart</t>
  </si>
  <si>
    <t>Waterkering, afwatering en landaanwinning</t>
  </si>
  <si>
    <t>Totaal hoofdfunctie 2</t>
  </si>
  <si>
    <t>Hoofdfunctie 3</t>
  </si>
  <si>
    <t>ECONOMISCHE ZAKEN</t>
  </si>
  <si>
    <t>Nutsbedrijven</t>
  </si>
  <si>
    <t>Agrarische productie en ontginning</t>
  </si>
  <si>
    <t>Overige agrarische zaken, jacht en visserij</t>
  </si>
  <si>
    <t>Totaal hoofdfunctie 3</t>
  </si>
  <si>
    <t>Hoofdfunctie 4</t>
  </si>
  <si>
    <t>ONDERWIJS</t>
  </si>
  <si>
    <t>Gemeenschappelijke baten en lasten van het onderwijs</t>
  </si>
  <si>
    <t>Volwasseneneducatie</t>
  </si>
  <si>
    <t>Totaal hoofdfunctie 4</t>
  </si>
  <si>
    <t>Hoofdfunctie 5</t>
  </si>
  <si>
    <t>CULTUUR EN RECREATIE</t>
  </si>
  <si>
    <t>Openbaar bibliotheekwerk</t>
  </si>
  <si>
    <t>Vormings- en ontwikkelingswerk</t>
  </si>
  <si>
    <t>Kunst</t>
  </si>
  <si>
    <t>Natuurbescherming</t>
  </si>
  <si>
    <t>Openbaar groen en openluchtrecreatie</t>
  </si>
  <si>
    <t>Overige recreatieve voorzieningen</t>
  </si>
  <si>
    <t>Totaal hoofdfunctie 5</t>
  </si>
  <si>
    <t>Hoofdfunctie 6</t>
  </si>
  <si>
    <t>SOCIALE VOORZIENINGEN EN MAATSCHAPPELIJKE DIENSTVERLENING</t>
  </si>
  <si>
    <t>Vreemdelingen</t>
  </si>
  <si>
    <t>Tehuizen</t>
  </si>
  <si>
    <t>Kinderdagopvang</t>
  </si>
  <si>
    <t>Totaal hoofdfunctie 6</t>
  </si>
  <si>
    <t>Hoofdfunctie 7</t>
  </si>
  <si>
    <t>VOLKSGEZONDHEID EN MILIEU</t>
  </si>
  <si>
    <t>Ambulancevervoer</t>
  </si>
  <si>
    <t>Verpleeginrichtingen</t>
  </si>
  <si>
    <t>Openbare gezondheidszorg</t>
  </si>
  <si>
    <t>Afvalverwijdering en -verwerking</t>
  </si>
  <si>
    <t>Milieubeheer</t>
  </si>
  <si>
    <t>Lijkbezorging</t>
  </si>
  <si>
    <t>Baten reinigingsrechten en afvalstofheffing</t>
  </si>
  <si>
    <t>Totaal hoofdfunctie 7</t>
  </si>
  <si>
    <t>Hoofdfunctie 8</t>
  </si>
  <si>
    <t>RUIMTELIJKE ORDENING EN VOLKSHUISVESTING</t>
  </si>
  <si>
    <t>Ruimtelijke ordening</t>
  </si>
  <si>
    <t>Woningexploitatie/woningbouw</t>
  </si>
  <si>
    <t>Stads- en dorpsvernieuwing</t>
  </si>
  <si>
    <t>Overige volkshuisvesting</t>
  </si>
  <si>
    <t>Bouwvergunningen</t>
  </si>
  <si>
    <t>Bouwgrondexploitatie</t>
  </si>
  <si>
    <t>Totaal hoofdfunctie 8</t>
  </si>
  <si>
    <t>Hoofdfunctie 9</t>
  </si>
  <si>
    <t>FINANCIERING EN ALGEMENE DEKKINGSMIDDELEN</t>
  </si>
  <si>
    <t>Geldleningen en uitzettingen korter dan 1 jaar</t>
  </si>
  <si>
    <t>Overige financiële middelen</t>
  </si>
  <si>
    <t>Geldleningen en uitzettingen langer of gelijk aan 1 jaar</t>
  </si>
  <si>
    <t>Algemene baten en lasten</t>
  </si>
  <si>
    <t>Uitvoering Wet WOZ</t>
  </si>
  <si>
    <t>Baten onroerende-zaakbelasting gebruikers</t>
  </si>
  <si>
    <t xml:space="preserve">Baten onroerende-zaakbelasting eigenaren </t>
  </si>
  <si>
    <t>Baten roerende woon- en bedrijfsruimten</t>
  </si>
  <si>
    <t>Baten baatbelasting</t>
  </si>
  <si>
    <t>Baten forensenbelasting</t>
  </si>
  <si>
    <t>Baten toeristenbelasting</t>
  </si>
  <si>
    <t>Baten hondenbelasting</t>
  </si>
  <si>
    <t>Baten reclamebelasting</t>
  </si>
  <si>
    <t>Baten precariobelasting</t>
  </si>
  <si>
    <t>Lasten heffing en invordering gemeentelijke belastingen</t>
  </si>
  <si>
    <t>Saldo van kostenplaatsen</t>
  </si>
  <si>
    <t>Mutaties reserves die verband houden met de hoofdfunctie 0 tot en met 9</t>
  </si>
  <si>
    <t>Totaal hoofdfunctie 9</t>
  </si>
  <si>
    <t>Totaal functies</t>
  </si>
  <si>
    <t>Kostenplaatsen</t>
  </si>
  <si>
    <t>Kostenplaats kapitaallasten</t>
  </si>
  <si>
    <t>Overige kostenplaatsen</t>
  </si>
  <si>
    <t>Totaal Kostenplaatsen</t>
  </si>
  <si>
    <t>Balansmutaties</t>
  </si>
  <si>
    <t>Vaste Activa</t>
  </si>
  <si>
    <t>A111</t>
  </si>
  <si>
    <t>Immateriële vaste activa: Kosten verbonden aan sluiten geldlening en saldo agio/disagio</t>
  </si>
  <si>
    <t>A112</t>
  </si>
  <si>
    <t>Immateriële vaste activa: Kosten onderzoek en ontwikkeling voor een bepaald actief</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</si>
  <si>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</si>
  <si>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</si>
  <si>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</si>
  <si>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</si>
  <si>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</si>
  <si>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</si>
  <si>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</si>
  <si>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</si>
  <si>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</si>
  <si>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</si>
  <si>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</si>
  <si>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</si>
  <si>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</si>
  <si>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</si>
  <si>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</si>
  <si>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</si>
  <si>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</si>
  <si>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</si>
  <si>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</si>
  <si>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</si>
  <si>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</si>
  <si>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</si>
  <si>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</si>
  <si>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</si>
  <si>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</si>
  <si>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</si>
  <si>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Totaal Vaste Activa</t>
  </si>
  <si>
    <t>Vlottende Activa</t>
  </si>
  <si>
    <t>A211</t>
  </si>
  <si>
    <t>Voorraden: Niet in exploitatie bouwgronden</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</si>
  <si>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</si>
  <si>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</si>
  <si>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</si>
  <si>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</si>
  <si>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</si>
  <si>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</si>
  <si>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</si>
  <si>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</si>
  <si>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</si>
  <si>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</si>
  <si>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A224</t>
  </si>
  <si>
    <t>Uitzettingen: Overige vorderingen</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</si>
  <si>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</si>
  <si>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</si>
  <si>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</si>
  <si>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</si>
  <si>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</si>
  <si>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</si>
  <si>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</si>
  <si>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</si>
  <si>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</si>
  <si>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</si>
  <si>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</si>
  <si>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</si>
  <si>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</si>
  <si>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</si>
  <si>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</si>
  <si>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</si>
  <si>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</si>
  <si>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</si>
  <si>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</si>
  <si>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</si>
  <si>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</si>
  <si>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</si>
  <si>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</si>
  <si>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</si>
  <si>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</si>
  <si>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</si>
  <si>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</si>
  <si>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</si>
  <si>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</si>
  <si>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Hoofddirectie Economie, Bedrijven en Nationale rekeningen</t>
  </si>
  <si>
    <t>Vlottende schuld: Overig</t>
  </si>
  <si>
    <t>Overlopende passiva</t>
  </si>
  <si>
    <t>Totaal Vlottende Passiva</t>
  </si>
  <si>
    <t>Totaal Balansmutaties</t>
  </si>
  <si>
    <t xml:space="preserve">Totaal lastencategorieën </t>
  </si>
  <si>
    <t>3.2.1</t>
  </si>
  <si>
    <t>3.2.2</t>
  </si>
  <si>
    <t>3.4</t>
  </si>
  <si>
    <t>4.0.1</t>
  </si>
  <si>
    <t>4.0.2</t>
  </si>
  <si>
    <t>4.0.3</t>
  </si>
  <si>
    <t>Niet in te delen baten</t>
  </si>
  <si>
    <t xml:space="preserve">Vergoeding voor personeel </t>
  </si>
  <si>
    <t>Huren</t>
  </si>
  <si>
    <t>Pachten</t>
  </si>
  <si>
    <t>Opbrengst van grondverkopen</t>
  </si>
  <si>
    <t>Overige verkopen van duurzame goederen</t>
  </si>
  <si>
    <t>Overige goederen en diensten</t>
  </si>
  <si>
    <t>Belastingen op producenten</t>
  </si>
  <si>
    <t>Belasting op inkomen van gezinnen</t>
  </si>
  <si>
    <t>Vermogensheffing</t>
  </si>
  <si>
    <t>Inkomensoverdracht van het Rijk</t>
  </si>
  <si>
    <t>Vermogensoverdracht van het Rijk</t>
  </si>
  <si>
    <t>Baten met betrekking tot vergoeding en verhaal sociale uitkeringen</t>
  </si>
  <si>
    <t>Overige inkomensoverdrachten van overheid (niet-Rijk)</t>
  </si>
  <si>
    <t>Investeringsbijdragen en overige kapitaaloverdrachten van overheid (niet-Rijk)</t>
  </si>
  <si>
    <t>Bestuursondersteuning raad en rekenkamer(functie)</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</si>
  <si>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</si>
  <si>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</si>
  <si>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</si>
  <si>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</si>
  <si>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</si>
  <si>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</si>
  <si>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</si>
  <si>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</si>
  <si>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</si>
  <si>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</si>
  <si>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</si>
  <si>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Uitzettingen</t>
  </si>
  <si>
    <t>Vorderingen op openbare lichamen</t>
  </si>
  <si>
    <t>Overige vorderingen</t>
  </si>
  <si>
    <t>PASSIVA</t>
  </si>
  <si>
    <t>Vaste schuld</t>
  </si>
  <si>
    <t>Obligatieleningen</t>
  </si>
  <si>
    <t>Onderhandse leningen van overige binnenlandse sectoren</t>
  </si>
  <si>
    <t>Door derden belegde gelden</t>
  </si>
  <si>
    <t>Vlottende schuld</t>
  </si>
  <si>
    <t>Overige vlottende schulden</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</si>
  <si>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</si>
  <si>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</si>
  <si>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</si>
  <si>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</si>
  <si>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</si>
  <si>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</si>
  <si>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</si>
  <si>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t>Onderhandse leningen van binnenlandse pensioenfondsen en verzekeraars</t>
  </si>
  <si>
    <t>Onderhandse leningen van binnenlandse banken en overige financiële instellingen</t>
  </si>
  <si>
    <t>Onderhandse leningen van binnenlandse bedrijven</t>
  </si>
  <si>
    <t>De specificaties van de functies, kostenplaatsen en categorieën zijn opgenomen in de eerder genoemde Ministeriële Regeling. Een verdere specificatie van de balansposten is opgenomen in het BBV artikelen 30 t/m 58.</t>
  </si>
  <si>
    <t>Bestuursondersteuning college van burgemeester en wethouders</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</si>
  <si>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</si>
  <si>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</si>
  <si>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</si>
  <si>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</si>
  <si>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</si>
  <si>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</si>
  <si>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</si>
  <si>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</si>
  <si>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</si>
  <si>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</si>
  <si>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</si>
  <si>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</si>
  <si>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</si>
  <si>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</si>
  <si>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Niet in exploitatie bouwgronden</t>
  </si>
  <si>
    <t>Overige grond- en hulpstoffen</t>
  </si>
  <si>
    <t>Onderhanden werk (incl. bouwgronden in exploitatie)</t>
  </si>
  <si>
    <t>Gereed product en handelsgoederen</t>
  </si>
  <si>
    <t>Vooruitbetalingen</t>
  </si>
  <si>
    <t xml:space="preserve">Eigen vermogen </t>
  </si>
  <si>
    <t>Algemene reserve</t>
  </si>
  <si>
    <t>Saldo van rekening</t>
  </si>
  <si>
    <t>Totalen</t>
  </si>
  <si>
    <t>Totaal Activa</t>
  </si>
  <si>
    <t>Activa</t>
  </si>
  <si>
    <t>Totaal Passiva</t>
  </si>
  <si>
    <t>Passiva</t>
  </si>
  <si>
    <t>ultimo</t>
  </si>
  <si>
    <t>Baten marktgelden</t>
  </si>
  <si>
    <t>Baten begraafplaatsrechten</t>
  </si>
  <si>
    <t>Het gaat om:</t>
  </si>
  <si>
    <t>- Functie 311: Baten marktgelden;</t>
  </si>
  <si>
    <t>- Functie 722: Riolering (gecombineerd)</t>
  </si>
  <si>
    <t>- Functie 726: Baten rioolheffing (gecombineerd);</t>
  </si>
  <si>
    <t>- Functie 728: Baten rioolheffing grond- en hemelwater;</t>
  </si>
  <si>
    <t>- Functie 729: Huishoudelijk/bedrijfsafvalwater;</t>
  </si>
  <si>
    <t>- Functie 730: Hemelwater;</t>
  </si>
  <si>
    <t>- Functie 731: Grondwater;</t>
  </si>
  <si>
    <t>- Functie 732: Baten begraafplaatsrechten.</t>
  </si>
  <si>
    <t>De baten begraafplaatsrechten werden tot en met 2007 verantwoord op functie 724 (Lijkbezorging), maar dienen vanaf het jaar 2008 op de nieuwe functie 732, batencategorie 3.4 verantwoord te worden.</t>
  </si>
  <si>
    <t>Vaste schuld: Onderhandse leningen van buitenlandse instellingen</t>
  </si>
  <si>
    <t>Onderhandse leningen van buitenlandse instellingen</t>
  </si>
  <si>
    <t xml:space="preserve">Totaal batencategorieën </t>
  </si>
  <si>
    <t>Informatie voor derden (Iv3)</t>
  </si>
  <si>
    <t>Opsporing en ruiming conventionele explosieven</t>
  </si>
  <si>
    <t>kp_kpl</t>
  </si>
  <si>
    <t>kp_ovg</t>
  </si>
  <si>
    <t>005</t>
  </si>
  <si>
    <t>006</t>
  </si>
  <si>
    <t>Aan het Centraal Bureau voor de Statistiek</t>
  </si>
  <si>
    <t>Saldo van de rekening van baten en lasten</t>
  </si>
  <si>
    <t>Resultaat van de rekening van baten en lasten</t>
  </si>
  <si>
    <t>Liquide middelen (kas- en banksaldi)</t>
  </si>
  <si>
    <t>Banksaldi</t>
  </si>
  <si>
    <t>Wijzigingen model 2014</t>
  </si>
  <si>
    <t>Vlottende schuld: Banksaldi</t>
  </si>
  <si>
    <t>Centraal Bureau voor de Statistiek                •              Statistics Netherlands</t>
  </si>
  <si>
    <t>Wijzigingen model 2015</t>
  </si>
  <si>
    <r>
      <t xml:space="preserve">Het model 2015 van de Iv3-matrix is </t>
    </r>
    <r>
      <rPr>
        <i/>
        <sz val="10"/>
        <rFont val="Arial"/>
        <family val="2"/>
      </rPr>
      <t>ingrijpend</t>
    </r>
    <r>
      <rPr>
        <sz val="10"/>
        <rFont val="Arial"/>
        <family val="2"/>
      </rPr>
      <t xml:space="preserve"> veranderd ten opzichte van het model 2014. </t>
    </r>
  </si>
  <si>
    <t>Wegen, straten, pleinen en verkeersmaatregelen</t>
  </si>
  <si>
    <t>Handel, ambacht en industrie</t>
  </si>
  <si>
    <t>Basisonderwijs, exclusief onderwijshuisvesting (Openbaar en Bijzonder)</t>
  </si>
  <si>
    <t>Basisonderwijs, onderwijshuisvesting (Openbaar en Bijzonder)</t>
  </si>
  <si>
    <t>Speciaal (voortgezet) onderwijs, exclusief onderwijshuisvesting (Openbaar en Bijzonder)</t>
  </si>
  <si>
    <t>Speciaal (voortgezet) onderwijs, onderwijshuisvesting (Openbaar en Bijzonder)</t>
  </si>
  <si>
    <t>Voortgezet onderwijs, exclusief onderwijshuisvesting (Openbaar en Bijzonder)</t>
  </si>
  <si>
    <t>Voortgezet onderwijs, onderwijshuisvesting (Openbaar en Bijzonder)</t>
  </si>
  <si>
    <t>Bijstandsverlening, inkomensvoorzieningen- en subsidies</t>
  </si>
  <si>
    <t>Sociale werkvoorziening</t>
  </si>
  <si>
    <t>Overige sociale zekerheidsregelingen vanuit het Rijk</t>
  </si>
  <si>
    <t>Gemeentelijk armoede- en schuldenbeleid</t>
  </si>
  <si>
    <t>Maatwerkvoorzieningen Natura materieel Wmo</t>
  </si>
  <si>
    <t>Maatwerkvoorzieningen Natura immaterieel Wmo</t>
  </si>
  <si>
    <t>Eigen bijdragen maatwerkvoorzieningen en opvang Wmo</t>
  </si>
  <si>
    <t>Riolering</t>
  </si>
  <si>
    <t>Baten rioolheffing</t>
  </si>
  <si>
    <t>Sport</t>
  </si>
  <si>
    <t>Groene sportvelden en terreinen</t>
  </si>
  <si>
    <t>A1331a</t>
  </si>
  <si>
    <t>A1331b</t>
  </si>
  <si>
    <t>A1332a</t>
  </si>
  <si>
    <t>A1332b</t>
  </si>
  <si>
    <t>A1332c</t>
  </si>
  <si>
    <t>A222a</t>
  </si>
  <si>
    <t>A222b</t>
  </si>
  <si>
    <t>Uitzettingen: Overige verstrekte kasgeldleningen</t>
  </si>
  <si>
    <t>A223a</t>
  </si>
  <si>
    <t>Uitzettingen: Rekening courant verhouding met het Rijk</t>
  </si>
  <si>
    <t>A223b</t>
  </si>
  <si>
    <t>Uitzettingen: Rekening courant verhoudingen overige niet-financiële instellingen</t>
  </si>
  <si>
    <t>A225a</t>
  </si>
  <si>
    <t>A225b</t>
  </si>
  <si>
    <t>A225c</t>
  </si>
  <si>
    <t>A29a</t>
  </si>
  <si>
    <t>A29b</t>
  </si>
  <si>
    <t>A29c</t>
  </si>
  <si>
    <t>A29d</t>
  </si>
  <si>
    <t>Eigen vermogen: Bestemmingsreserves</t>
  </si>
  <si>
    <t>P135a</t>
  </si>
  <si>
    <t>P135b</t>
  </si>
  <si>
    <t>P211a</t>
  </si>
  <si>
    <t>P211b</t>
  </si>
  <si>
    <t>Vlottende schuld: Overige kasgeldleningen</t>
  </si>
  <si>
    <t>P29a</t>
  </si>
  <si>
    <t>P29b</t>
  </si>
  <si>
    <t>P29c</t>
  </si>
  <si>
    <t>P29d</t>
  </si>
  <si>
    <t>Overlopende activa: Nog te ontvangen bijdragen van de EU</t>
  </si>
  <si>
    <t>Overlopende activa: Nog te ontvangen bijdragen van het Rijk</t>
  </si>
  <si>
    <t>Overlopende passiva: Vooruit ontvangen bijdragen van de EU</t>
  </si>
  <si>
    <t>Overlopende passiva: Vooruit ontvangen bijdragen van het Rijk</t>
  </si>
  <si>
    <t>2.1.1</t>
  </si>
  <si>
    <t>Werkelijk ontvangen rente</t>
  </si>
  <si>
    <t>Winstuitkeringen</t>
  </si>
  <si>
    <t>2.1.2</t>
  </si>
  <si>
    <t>Overige verstrekte kasgeldleningen</t>
  </si>
  <si>
    <t>Rekening courant verhouding met het Rijk</t>
  </si>
  <si>
    <t>Rekening courant verhoudingen overige niet-financiële instellingen</t>
  </si>
  <si>
    <t>Nog te ontvangen bijdragen van de EU</t>
  </si>
  <si>
    <t>Nog te ontvangen bijdragen van het Rijk</t>
  </si>
  <si>
    <t>Overige overlopende activa</t>
  </si>
  <si>
    <t>Bestemmingsreserves</t>
  </si>
  <si>
    <t>Overige kasgeldleningen</t>
  </si>
  <si>
    <t xml:space="preserve">Vooruit ontvangen bijdragen van de EU </t>
  </si>
  <si>
    <t>Vooruit ontvangen bijdragen van het Rijk</t>
  </si>
  <si>
    <t>Overlopende activa: Nog te ontvangen bijdragen van overige overheid</t>
  </si>
  <si>
    <t>Overlopende passiva: Vooruit ontvangen bijdragen van overige overheid</t>
  </si>
  <si>
    <t>Vooruit ontvangen bijdragen van overige overheid</t>
  </si>
  <si>
    <t>Overige overlopende passiva</t>
  </si>
  <si>
    <t>Algemene voorzieningen Wmo en Jeugd</t>
  </si>
  <si>
    <t>Eerstelijnsloket Wmo en Jeugd</t>
  </si>
  <si>
    <t>Opvang en beschermd wonen Wmo</t>
  </si>
  <si>
    <t>Veiligheid, jeugdreclassering en opvang Jeugd</t>
  </si>
  <si>
    <t>Ouderbijdragen individuele voorzieningen en opvang Jeugd</t>
  </si>
  <si>
    <t>Overlopende activa: Overige overlopende activa</t>
  </si>
  <si>
    <t>Overlopende passiva: Overige overlopende passiva</t>
  </si>
  <si>
    <t>Nog te ontvangen bijdragen van overige overheid</t>
  </si>
  <si>
    <t>- Functie 661 Maatwerkvoorzieningen Natura materieel Wmo</t>
  </si>
  <si>
    <t>- Functie 662 Maatwerkvoorzieningen Natura immaterieel Wmo</t>
  </si>
  <si>
    <t>- Functie 663 Opvang en beschermd wonen Wmo</t>
  </si>
  <si>
    <t>- Functie 667 Eigen bijdragen maatwerkvoorzieningen en opvang Wmo</t>
  </si>
  <si>
    <t>- Functie 670 Algemene voorzieningen Wmo en Jeugd</t>
  </si>
  <si>
    <t>- Functie 671 Eerstelijnsloket Wmo en Jeugd</t>
  </si>
  <si>
    <t>- Functie 683 Veiligheid, jeugdreclassering en opvang Jeugd</t>
  </si>
  <si>
    <t>- Functie 687 Ouderbijdragen individuele voorzieningen en opvang Jeugd</t>
  </si>
  <si>
    <t>Musea</t>
  </si>
  <si>
    <t>PGB Wmo en Jeugd</t>
  </si>
  <si>
    <t>Uitkeringen gemeentefonds</t>
  </si>
  <si>
    <t>Financiële vaste activa: Leningen aan openbare lichamen (art. 1a Wet Fido)</t>
  </si>
  <si>
    <t>Uitzettingen: Verstrekte kasgeldleningen aan openbare lichamen (art. 1a Wet Fido)</t>
  </si>
  <si>
    <t>Vaste schuld: Onderhandse leningen van openbare lichamen (art. 1a Wet Fido)</t>
  </si>
  <si>
    <t>Vlottende schuld: Kasgeldleningen van openbare lichamen (art. 1a Wet Fido)</t>
  </si>
  <si>
    <t>Leningen aan openbare lichamen (art. 1a Wet Fido)</t>
  </si>
  <si>
    <t>Verstrekte kasgeldleningen aan openbare lichamen (art. 1a Wet Fido)</t>
  </si>
  <si>
    <t>Onderhandse leningen van openbare lichamen (art. 1a Wet Fido)</t>
  </si>
  <si>
    <t>Kasgeldleningen van openbare lichamen (art. 1a Wet Fido)</t>
  </si>
  <si>
    <t>Eigen bijdragen algemene voorzieningen Wmo en Jeugd</t>
  </si>
  <si>
    <t>Uitzettingen: Uitzettingen in ’s Rijks schatkist met een looptijd &lt; 1 jaar</t>
  </si>
  <si>
    <t>Uitzettingen: Uitzettingen in de vorm van Nederlands schuldpapier met een looptijd &lt; 1 jaar</t>
  </si>
  <si>
    <t>Uitzettingen: Overige uitzettingen met een looptijd &lt; 1 jaar</t>
  </si>
  <si>
    <t>Vaste schuld: Waarborgsommen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</si>
  <si>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</si>
  <si>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</si>
  <si>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</si>
  <si>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 Functie 002 Bestuursondersteuning college van burgemeesters en wethouders</t>
  </si>
  <si>
    <t>- Functie 210 Wegen, straten, pleinen en verkeersmaatregelen</t>
  </si>
  <si>
    <t>- Functie 310 Handel, ambacht en industrie</t>
  </si>
  <si>
    <t>- Functie 420 Basisonderwijs, exclusief onderwijshuisvesting (Openbaar en Bijzonder)</t>
  </si>
  <si>
    <t>- Functie 430 Speciaal (voortgezet) onderwijs, exclusief onderwijshuisvesting (Openbaar en Bijzonder)</t>
  </si>
  <si>
    <t>- Functie 431 Speciaal (voortgezet) onderwijs, onderwijshuisvesting (Openbaar en Bijzonder)</t>
  </si>
  <si>
    <t>- Functie 440 Voortgezet onderwijs, exclusief onderwijshuisvesting (Openbaar en Bijzonder)</t>
  </si>
  <si>
    <t>- Functie 441 Voortgezet onderwijs, onderwijshuisvesting (Openbaar en Bijzonder)</t>
  </si>
  <si>
    <t>- Functie 482 Volwasseneneducatie</t>
  </si>
  <si>
    <t>- Functie 541 Musea</t>
  </si>
  <si>
    <t>- Functie 610 Bijstandsverlening, inkomensvoorzieningen- en subsidies</t>
  </si>
  <si>
    <t>- Functie 611 Sociale werkvoorziening</t>
  </si>
  <si>
    <t>- Functie 614 Gemeentelijk armoede- en schuldenbeleid</t>
  </si>
  <si>
    <t>- Functie 623 Re-integratie- en participatievoorzieningen Participatiewet</t>
  </si>
  <si>
    <t>- Functie 672 PGB Wmo en Jeugd</t>
  </si>
  <si>
    <t>- Functie 677 Eigen bijdragen algemene voorzieningen Wmo en Jeugd</t>
  </si>
  <si>
    <t>- Functie 682 Individuele voorzieningen Natura Jeugd</t>
  </si>
  <si>
    <t>- Functie 722 Riolering</t>
  </si>
  <si>
    <t>- Functie 726 Baten rioolheffing</t>
  </si>
  <si>
    <t>- Functie 921 Uitkeringen gemeentefonds</t>
  </si>
  <si>
    <t>- Functie 923 Uitkering deelfonds sociaal domein</t>
  </si>
  <si>
    <t>- Functie 981 Mutaties reserve in verband met toets deelfonds sociaal domein</t>
  </si>
  <si>
    <t>- Functie 821 Stads- en dorpsvernieuwing</t>
  </si>
  <si>
    <t>Vervallen zijn:</t>
  </si>
  <si>
    <t>- Functie 211 Verkeersmaatregelen te land</t>
  </si>
  <si>
    <t>- Functie 422 Bijzonder basisonderwijs, exclusief onderwijshuisvesting</t>
  </si>
  <si>
    <t>- Functie 423 Bijzonder basisonderwijs, onderwijshuisvesting</t>
  </si>
  <si>
    <t>- Functie 432 Bijzonder (voortgezet) speciaal onderwijs, exclusief onderwijshuisvesting</t>
  </si>
  <si>
    <t>- Functie 433 Bijzonder (voortgezet) speciaal onderwijs, onderwijshuisvesting</t>
  </si>
  <si>
    <t>- Functie 442 Bijzonder voortgezet onderwijs, exclusief onderwijshuisvesting</t>
  </si>
  <si>
    <t>- Functie 443 Bijzonder voortgezet onderwijs, onderwijshuisvesting</t>
  </si>
  <si>
    <t>- Functie 620 Maatschappelijke begeleiding en advies</t>
  </si>
  <si>
    <t>- Functie 622 Huishoudelijke verzorging</t>
  </si>
  <si>
    <t>- Functie 630 Sociaal-cultureel werk</t>
  </si>
  <si>
    <t>- Functie 651 Dagopvang gehandicapten</t>
  </si>
  <si>
    <t>- Functie 652 Voorzieningen gehandicapten</t>
  </si>
  <si>
    <t>- Functie 716 Centra voor jeugd en gezin (onderdeel WMO)</t>
  </si>
  <si>
    <t>- Functie 727 Baten rioolheffing huishoudelijk/bedrijfsafvalwater</t>
  </si>
  <si>
    <t>- Functie 728 Baten rioolheffing grond- en hemelwater</t>
  </si>
  <si>
    <t>- Functie 729 Huishoudelijk/bedrijfsafvalwater</t>
  </si>
  <si>
    <t>- Functie 730 Hemelwater</t>
  </si>
  <si>
    <t>- Functie 731 Grondwater</t>
  </si>
  <si>
    <t>- Functie 941 Lastenverlichting rijk</t>
  </si>
  <si>
    <t>Financiële vaste activa: Uitzettingen in de vorm van Nederlands schuldpapier met een looptijd ≥ 1 jaar</t>
  </si>
  <si>
    <t>Financiële vaste activa: Uitzettingen in ’s Rijks schatkist met een looptijd ≥ 1 jaar</t>
  </si>
  <si>
    <t>Financiële vaste activa: Overige uitzettingen met een looptijd ≥ 1 jaar</t>
  </si>
  <si>
    <t>Uitzettingen in ’s Rijks schatkist met een looptijd ≥ 1 jaar</t>
  </si>
  <si>
    <t>Uitzettingen in de vorm van Nederlands schuldpapier met een looptijd ≥ 1 jaar</t>
  </si>
  <si>
    <t>Overige uitzettingen met een looptijd ≥ 1 jaar</t>
  </si>
  <si>
    <t>Vervallen is:</t>
  </si>
  <si>
    <t>A. Functies</t>
  </si>
  <si>
    <t xml:space="preserve">B. Economische categorieën  </t>
  </si>
  <si>
    <t>Nb voor de begrotingen is categorie-informatie niet verplicht.</t>
  </si>
  <si>
    <t>C. Balansposten</t>
  </si>
  <si>
    <t>- Batencategorie 2.1.1 Werkelijk ontvangen rente</t>
  </si>
  <si>
    <t>- Batencategorie 2.1.2 Winstuitkeringen</t>
  </si>
  <si>
    <t>- Batencategorie 2.1 Werkelijk ontvangen rente en winstuitkeringen</t>
  </si>
  <si>
    <t>- A1331a Financiële vaste activa: Leningen aan openbare lichamen (art. 1a Wet Fido)</t>
  </si>
  <si>
    <t>- A1331b Financiële vaste activa: Overige langlopende leningen</t>
  </si>
  <si>
    <t>- A1332a Financiële vaste activa: Uitzettingen in ’s Rijks schatkist met een looptijd ≥ 1 jaar</t>
  </si>
  <si>
    <t>- A1332b Financiële vaste activa: Uitzettingen in de vorm van Nederlands schuldpapier met een looptijd ≥ 1 jaar</t>
  </si>
  <si>
    <t>- A1332c Financiële vaste activa: Overige uitzettingen met een looptijd ≥ 1 jaar</t>
  </si>
  <si>
    <t>Als gevolg van de decentralisaties (3D) in het sociaal domein, (groot) onderhoud en het schatkistbankieren zijn de onderstaande functies, categorieën en balansposten nieuw aan de matrix toegevoegd, gewijzigd of vervallen.</t>
  </si>
  <si>
    <t>- A222a Uitzettingen: Verstrekte kasgeldleningen aan openbare lichamen (art. 1a Wet Fido)</t>
  </si>
  <si>
    <t>- A222b Uitzettingen: Overige verstrekte kasgeldleningen</t>
  </si>
  <si>
    <t>- A223a Uitzettingen: Rekening courant verhouding met het Rijk</t>
  </si>
  <si>
    <t>- A223b Uitzettingen: Rekening courant verhoudingen overige niet-financiële instellingen</t>
  </si>
  <si>
    <t>- A225a Uitzettingen: Uitzettingen in ’s Rijks schatkist met een looptijd &lt; 1 jaar</t>
  </si>
  <si>
    <t>- A225b Uitzettingen: Uitzettingen in de vorm van Nederlands schuldpapier met een looptijd &lt; 1 jaar</t>
  </si>
  <si>
    <t>- A225c Uitzettingen: Overige uitzettingen met een looptijd &lt; 1 jaar</t>
  </si>
  <si>
    <t>- A29a Overlopende activa: Nog te ontvangen bijdragen van de EU</t>
  </si>
  <si>
    <t>- A29c Overlopende activa: Nog te ontvangen bijdragen van overige overheid</t>
  </si>
  <si>
    <t>- A29d Overlopende activa: Overige overlopende activa</t>
  </si>
  <si>
    <t>- P112 Eigen vermogen: Bestemmingsreserves</t>
  </si>
  <si>
    <t>- P115 Eigen vermogen: Reserve in verband met toets deelfonds sociaal domein</t>
  </si>
  <si>
    <t>- P135a Vaste schuld: Onderhandse leningen van openbare lichamen (art. 1a Wet Fido)</t>
  </si>
  <si>
    <t>- P135b Vaste schuld: Onderhandse leningen van overige binnenlandse sectoren</t>
  </si>
  <si>
    <t>- P211a Vlottende schuld: Kasgeldleningen van openbare lichamen (art. 1a Wet Fido)</t>
  </si>
  <si>
    <t>- P211b Vlottende schuld: Overige kasgeldleningen</t>
  </si>
  <si>
    <t>- P29a Overlopende passiva: Vooruit ontvangen bijdragen van de EU</t>
  </si>
  <si>
    <t>- P29b Overlopende passiva: Vooruit ontvangen bijdragen van het Rijk</t>
  </si>
  <si>
    <t>- P29c Overlopende passiva: Vooruit ontvangen bijdragen van overige overheid</t>
  </si>
  <si>
    <t>- P29d Overlopende passiva: Overige overlopende passiva</t>
  </si>
  <si>
    <t>- A1331 Financiële vaste activa: Overige langlopende leningen</t>
  </si>
  <si>
    <t>- A1332 Financiële vaste activa: Overige uitzettingen met een looptijd ≥ 1 jaar</t>
  </si>
  <si>
    <t>- A222 Uitzettingen: Verstrekte kasgeldleningen</t>
  </si>
  <si>
    <t>- A223 Uitzettingen: Rekening courant verhoudingen niet-financiële instellingen</t>
  </si>
  <si>
    <t>- A225 Uitzettingen: Overige uitzettingen</t>
  </si>
  <si>
    <t>- A29 Overlopende activa</t>
  </si>
  <si>
    <t>- P135 Vaste schuld: Onderhandse leningen van overige binnenlandse sectoren</t>
  </si>
  <si>
    <t>- P211 Vlottende schuld: Kasgeldleningen o/g</t>
  </si>
  <si>
    <t>- P29 Overlopende passiva</t>
  </si>
  <si>
    <t>Op de nieuwe functie 160 moeten de kosten van vooronderzoek, van opsporing, van preventieve maatregelen, van spoedvoorzieningen en van grondwerkzaamheden in verband met de ruiming van explosieven worden geboekt. De bijdragen die gemeenten van het Rijk ontvangen ter dekking van de kosten moeten worden verantwoord op functie 921: Algemene uitkering gemeentefonds.</t>
  </si>
  <si>
    <t>Nb voor de begrotingen hoeven de (mutaties van) balansstanden niet ingevuld te worden.</t>
  </si>
  <si>
    <t>- A29b Overlopende activa: Nog te ontvangen bijdragen van het Rijk</t>
  </si>
  <si>
    <t>- P113 Eigen vermogen: Overige bestemmingsreserves</t>
  </si>
  <si>
    <t>- Functie 421 Basisonderwijs, onderwijshuisvesting (Openbaar en Bijzonder)</t>
  </si>
  <si>
    <t>Re-integratie- en participatievoorzieningen Participatiewet</t>
  </si>
  <si>
    <t>Individuele voorzieningen Natura Jeugd</t>
  </si>
  <si>
    <t>- Functie 320 Industrie</t>
  </si>
  <si>
    <t>Dhr. dr. H. Verduin</t>
  </si>
  <si>
    <t>Langlopende effecten m.u.v. aandelen</t>
  </si>
  <si>
    <t>Chartaal geld en deposito's</t>
  </si>
  <si>
    <t>Nieuw zijn:</t>
  </si>
  <si>
    <t>Gewijzigd (qua naam en/of inhoud) zijn:</t>
  </si>
  <si>
    <t>Gewijzigd is</t>
  </si>
  <si>
    <t>De naamgeving van de bestanden met de gegevens die u toestuurt, dient als volgt te zijn:</t>
  </si>
  <si>
    <r>
      <t xml:space="preserve">              </t>
    </r>
    <r>
      <rPr>
        <b/>
        <sz val="10"/>
        <rFont val="Arial"/>
        <family val="2"/>
      </rPr>
      <t>AKK</t>
    </r>
    <r>
      <rPr>
        <sz val="10"/>
        <rFont val="Arial"/>
        <family val="2"/>
      </rPr>
      <t xml:space="preserve"> staat voor Akkoordverklaring </t>
    </r>
  </si>
  <si>
    <r>
      <t xml:space="preserve">                          </t>
    </r>
    <r>
      <rPr>
        <b/>
        <sz val="10"/>
        <rFont val="Arial"/>
        <family val="2"/>
      </rPr>
      <t>p</t>
    </r>
    <r>
      <rPr>
        <sz val="10"/>
        <rFont val="Arial"/>
        <family val="2"/>
      </rPr>
      <t xml:space="preserve">  = periode (0 = begroting, 1-4 = kwartalen, 5 = jaar)</t>
    </r>
  </si>
  <si>
    <t>1) De baten en lasten van functies, kostenplaatsen en balansposten.</t>
  </si>
  <si>
    <t>2) Een overzicht van balansstanden.</t>
  </si>
  <si>
    <t>Voor de levering van de actuele begrotingsgegevens kunt u gebruik maken van het begrotingsmodel van het overeenkomende jaar. Dit model is te vinden op de Kredo-website. Let op, de voorgeschreven naamgeving van het bestand met de actuele begrotingsgegevens is aangegeven op het tabblad 2.Adressering en is afwijkend van de naamgeving van het 'normale' begrotingsbestand. Ook kunt u de actuele begrotingsgegevens aanleveren via XBRL.</t>
  </si>
  <si>
    <t>De gevraagde informatie behoort voorzien te zijn van een ondertekende schriftelijke verklaring van het college 
(BBV art. 72 lid 3 en art. 74 lid 2) dat de gegevens aan de gestelde eisen voldoen. Een voorbeeldmodel is opgenomen in Begroten en Verantwoorden Deel 4: 'Uitvoering informatie voor derden', circulaire van 5 september 2003 en tabblad 8.Akkoordverklaring.</t>
  </si>
  <si>
    <t>Wij verzoeken u de bedragen op te geven als positieve getallen (zowel lasten als baten) en in duizendtallen, 
bijv. € 23.810,- invullen als 24.</t>
  </si>
  <si>
    <t>Meer informatie kunt u vinden op www.cbs.nl/kredo. Hier wordt u op de hoogte gehouden van de laatste stand van zaken. Er is ook een vraag- en antwoordrubriek opgenomen, waarin vragen over de inhoud en het gebruik van categorieën beantwoord worden.</t>
  </si>
  <si>
    <t>De verdelingsmatrix gaat uit van een bruto invulling. Dit houdt in dat vermeerderingen en verminderingen 
apart weergegeven worden.</t>
  </si>
  <si>
    <t>LET OP! De balansmutaties worden in de verdelingsmatrix voorzien van economische categorieën.</t>
  </si>
  <si>
    <t xml:space="preserve">Op kwartaal- en jaarbasis worden balansstanden gevraagd (zowel primo als ultimo). </t>
  </si>
  <si>
    <t xml:space="preserve">Veel verwarring bestaat over de correcte toepassing van een aantal functies binnen hoofdfunctie 9. Het uitgangspunt hierbij moet zijn dat baten en lasten slechts éénmaal in de lopende rekening (het functieoverzicht) mogen voorkomen. Doorbelastingen en interne verrekeningen tussen functies mogen niet worden opgenomen. </t>
  </si>
  <si>
    <t>Dit betekent dat op functie 911 en 914 slechts de rentebaten en -lasten worden opgenomen die níet (kunnen) worden toegerekend aan of doorbelast naar de overige functies. In de praktijk komt het voor dat de volledige rentestromen of kapitaallasten op deze functies geboekt worden. Dit laatste is niet juist.</t>
  </si>
  <si>
    <t>0 = begroting, 1 - 4 = kwartalen, 5 = jaarrekening</t>
  </si>
  <si>
    <t>Overzicht berekeningen voor toetsen plausibiliteitoordeel</t>
  </si>
  <si>
    <t>Zoals beschreven in de Iv3-circulaire van 29 juni 2009 wordt de Iv3-levering beoordeeld op plausibiliteit. Hiervoor zijn door de toezichthouder (het ministerie van BZK) negen toetsen vastgesteld. De berekening van deze toetsen is hieronder weergegeven. Deze berekening kunt u toepassen op het ingevulde Excelbestand.</t>
  </si>
  <si>
    <t xml:space="preserve">Voor een exacte beschrijving van de hieronder uitgewerkte toetsen verwijzen wij u naar het bijbehorende document op de website van bureau Kredo (www.cbs.nl/kredo) </t>
  </si>
  <si>
    <t>Eindoordeel</t>
  </si>
  <si>
    <t>Hulpgegevens</t>
  </si>
  <si>
    <t>Deze hulpgegevens zijn noodzakelijk om de toetsen goed te berekenen en voor bepaling van het eindoordeel. Niet wijzigen a.u.b.</t>
  </si>
  <si>
    <t xml:space="preserve">Uitkomsten:                                                                                              </t>
  </si>
  <si>
    <t>procenten</t>
  </si>
  <si>
    <t>waardering</t>
  </si>
  <si>
    <t>1. saldo niet-financiële rekening - saldo financiële rekening</t>
  </si>
  <si>
    <t>2. gebruik juiste categorieën op financiële balans</t>
  </si>
  <si>
    <t>3. ontwikkeling balansstanden - mutaties in de matrix</t>
  </si>
  <si>
    <t>4. categorie 0.0</t>
  </si>
  <si>
    <t>5. verrekencategorieën</t>
  </si>
  <si>
    <t>6. categorie 5 buiten financiële balans</t>
  </si>
  <si>
    <t>7. categorie B34 op functie 725</t>
  </si>
  <si>
    <t>8. categorie B401, B402, B60 op functie 726, 727, 728</t>
  </si>
  <si>
    <t>9. categorie B401, B402 op functie 931, 932</t>
  </si>
  <si>
    <t>Eindoordeel:</t>
  </si>
  <si>
    <t>REFERENTIEWAARDE</t>
  </si>
  <si>
    <t>lastentotaal</t>
  </si>
  <si>
    <t>totaal lasten cat 1 t/m 4</t>
  </si>
  <si>
    <t>TOETSEN</t>
  </si>
  <si>
    <t>toets 1  saldo niet-financiële rekening - saldo financiële rekening</t>
  </si>
  <si>
    <t>EMU-saldo berekend uit de niet-financiële rekening (cat. 1 t/m 4, excl. 2.2, plus 6.2.1)</t>
  </si>
  <si>
    <t>EMU-saldo berekend uit de financiële rekening (categorie 5)</t>
  </si>
  <si>
    <t>afwijking</t>
  </si>
  <si>
    <t>Afwijking_1 (%)</t>
  </si>
  <si>
    <t>oordeel</t>
  </si>
  <si>
    <t>toets 2 gebruik juiste categorieën op financiële balans</t>
  </si>
  <si>
    <t>Post</t>
  </si>
  <si>
    <t>L0 t/m 4</t>
  </si>
  <si>
    <t>L6(-6.3)</t>
  </si>
  <si>
    <t>B0 t/m 4</t>
  </si>
  <si>
    <t>B6(-6.3)</t>
  </si>
  <si>
    <t>som</t>
  </si>
  <si>
    <t xml:space="preserve">totaal </t>
  </si>
  <si>
    <t>Afwijking_2 (%)</t>
  </si>
  <si>
    <t>toets 3 ontwikkeling balansstanden - mutaties in de matrix</t>
  </si>
  <si>
    <t>post</t>
  </si>
  <si>
    <t>primo</t>
  </si>
  <si>
    <t>ult-prim</t>
  </si>
  <si>
    <t>lasten</t>
  </si>
  <si>
    <t>baten</t>
  </si>
  <si>
    <t>saldo</t>
  </si>
  <si>
    <t>teller</t>
  </si>
  <si>
    <t>noemer</t>
  </si>
  <si>
    <t>Afwijking_3 (%)</t>
  </si>
  <si>
    <t>toets 4 categorie 0.0</t>
  </si>
  <si>
    <t xml:space="preserve">lasten </t>
  </si>
  <si>
    <t>Afwijking_4 (%)</t>
  </si>
  <si>
    <t>toets 5 verrekencategorieën</t>
  </si>
  <si>
    <t>|(L-B)|</t>
  </si>
  <si>
    <t>|L|+|B|</t>
  </si>
  <si>
    <t>6.2</t>
  </si>
  <si>
    <t>totaal</t>
  </si>
  <si>
    <t>Afwijking_5 (%)</t>
  </si>
  <si>
    <t>toets 6 categorie 5 buiten financiële balans</t>
  </si>
  <si>
    <t>Lasten</t>
  </si>
  <si>
    <t>Baten</t>
  </si>
  <si>
    <t>cat 5.1</t>
  </si>
  <si>
    <t>cat 5.2</t>
  </si>
  <si>
    <t>cat 5.3</t>
  </si>
  <si>
    <t>cat 5.4</t>
  </si>
  <si>
    <t>cat 5.5</t>
  </si>
  <si>
    <t>cat 5.6</t>
  </si>
  <si>
    <t>cat 5.8</t>
  </si>
  <si>
    <t>Afwijking_6</t>
  </si>
  <si>
    <t>toets 7 categorie B34 op functie 725</t>
  </si>
  <si>
    <t>tot F725</t>
  </si>
  <si>
    <t>cat 34 F725</t>
  </si>
  <si>
    <t>verschil</t>
  </si>
  <si>
    <t>Afwijking_7</t>
  </si>
  <si>
    <t>Afwijking_8</t>
  </si>
  <si>
    <t>tot F931/2</t>
  </si>
  <si>
    <t>cat 401/2</t>
  </si>
  <si>
    <t>Afwijking_9</t>
  </si>
  <si>
    <t>Directeur statistieken overheidsfinanciën en consumentenprijzen</t>
  </si>
  <si>
    <t>tot F726</t>
  </si>
  <si>
    <t>De verstrekte informatie geeft naar ons oordeel een getrouw beeld van de baten en lasten en de balanspositie. Daarbij is meer in het bijzonder het volgende van toepassing:</t>
  </si>
  <si>
    <t>•</t>
  </si>
  <si>
    <t>De categoriale indeling van de baten en lasten is overeenkomstig de toelichting op de categorieën in de regeling;</t>
  </si>
  <si>
    <t>Ik verzoek u de gevraagde gegevens, conform het BBV, op de volgende manier te versturen:</t>
  </si>
  <si>
    <t>Verzending (Uploaden)</t>
  </si>
  <si>
    <t>Akkoordverklaring (gescand in pdf-formaat) zijn opgenomen.</t>
  </si>
  <si>
    <t>Verzending geschiedt middels uploaden via</t>
  </si>
  <si>
    <r>
      <t xml:space="preserve">              </t>
    </r>
    <r>
      <rPr>
        <b/>
        <sz val="10"/>
        <rFont val="Arial"/>
        <family val="2"/>
      </rPr>
      <t>KRD</t>
    </r>
    <r>
      <rPr>
        <sz val="10"/>
        <rFont val="Arial"/>
        <family val="2"/>
      </rPr>
      <t xml:space="preserve"> staat voor Kredo --&gt; Kwaliteitsslag Rapportage EU Decentrale Overheden</t>
    </r>
  </si>
  <si>
    <r>
      <t>Let op</t>
    </r>
    <r>
      <rPr>
        <sz val="10"/>
        <color indexed="8"/>
        <rFont val="Arial"/>
        <family val="2"/>
      </rPr>
      <t>: Wijzigingen van de contactpersoon kunt u niet via de upload-pagina doorvoeren. Mutaties van de contactpersoon dient u via onderstaande link door te geven aan het Ministerie van BZK.</t>
    </r>
  </si>
  <si>
    <t>Volgens het Besluit Begroting en Verantwoording Provincies en Gemeenten (BBV), in het bijzonder de artikelen 72 en 74, dienen decentrale overheden op begroting-, kwartaal- en jaarbasis informatie te verschaffen over:</t>
  </si>
  <si>
    <t>3) Actuele begrotingsgegevens (alleen bij kwartaalleveringen).</t>
  </si>
  <si>
    <t>Het is de bedoeling dat u de bijgevoegde verdelingsmatrices (lasten en baten) en het balansstandenoverzicht (automatisch) vult met deze gegevens, of aanlevert via XBRL.</t>
  </si>
  <si>
    <t xml:space="preserve"> </t>
  </si>
  <si>
    <t>Voor de jaarrealisatie is de uiterlijke inzenddatum vóór 15 juli na afloop van het betreffende jaar.</t>
  </si>
  <si>
    <t>Bij het onderdeel verdelingsmatrix wordt gevraagd naar een overzicht van de baten en lasten naar functies, kostenplaatsen en alle balansmutaties verbijzonderd naar economische categorieën. De voorschriften van het BBV en de Ministeriële Regeling Informatie voor derden van 6 februari 2003 zijn hierop van toepassing. Voor het vullen van de verdelingsmatrix zijn tabbladen 5.Verdelingsmatrix lasten en 6.Verdelingsmatrix baten bestemd.</t>
  </si>
  <si>
    <r>
      <t xml:space="preserve">Per kwartaal wordt de financiële balans en </t>
    </r>
    <r>
      <rPr>
        <u val="single"/>
        <sz val="10"/>
        <rFont val="Arial"/>
        <family val="2"/>
      </rPr>
      <t>per jaar een volledige balans</t>
    </r>
    <r>
      <rPr>
        <sz val="10"/>
        <rFont val="Arial"/>
        <family val="2"/>
      </rPr>
      <t xml:space="preserve"> gevraagd.</t>
    </r>
  </si>
  <si>
    <t>De balansposten staan in tabblad 7.Balansstanden. Uitleg over de afzonderlijke balansposten is opgenomen in de artikelen 30 t/m 58 van het BBV.</t>
  </si>
  <si>
    <t>Het model 2014 van de Iv3-matrix is inhoudelijk niet veranderd ten opzichte van het model 2013. Wel is een (vrijwillig in te vullen) deel met betrekking tot het schatkistbankieren toegevoegd aan tabblad 7.Balansstanden. 
Over het verslagjaar 2014 is het verstrekken van informatie over het schatkistbankieren in de Iv3 nog niet verplicht. 
Daarom zijn op tabblad 7.Balansstanden onderaan negen nieuwe, tijdelijke ‘waarvan-posten’ toegevoegd. Deze additionele informatie wordt gevraagd in het kader van de Wet schatkistbankieren en is van belang voor de consolidatie van de overheidsschuld. Een gedetailleerde toelichting op deze posten is op te vragen bij het Ministerie van Binnenlandse Zaken en Koninkrijksrelaties.
Met ingang van het verslagjaar 2015 wordende posten op tabblad 7.Balansstanden opgenomen in het nieuwe verplichte balansmodel van de Iv3.</t>
  </si>
  <si>
    <t>Wijzigingen model 2013</t>
  </si>
  <si>
    <t>Het model voor het verslagjaar 2013 is niet gewijzigd ten opzichte van het model voor 2012. Wel zijn een aantal omschrijvingen aangepast, conform het Besluit van 25 juni 2013 tot wijziging van het BBV</t>
  </si>
  <si>
    <t>De omschrijving van functie 970 "Saldo van de rekening van baten en lasten voor bestemming" is gewijzigd in "Saldo van de rekening van baten en lasten". De omschrijving van functie 990 "Saldo van de rekening van baten en lasten na bestemming" is gewijzigd in "Resultaat van de rekening van baten en lasten". De inhoud van beide functies is niet gewijzigd.</t>
  </si>
  <si>
    <t>Daarnaast is de omschrijving van de balanspost A23 gewijzigd van ‘Liquide middelen (kas, bank en giro)’  in ‘Liquide middelen (kas en banksaldi)’. De omschrijving van balanspost P212 is gewijzigd van ‘Bank- en girosaldi’ in ‘Banksaldi'.</t>
  </si>
  <si>
    <t>Wijzigingen model 2012</t>
  </si>
  <si>
    <t>De toetsen ten behoeve van het eindoordeel zijn aangepast.</t>
  </si>
  <si>
    <t xml:space="preserve">Vanaf het eerste kwartaal van 2012 is het eindoordeel uitgebreid met vier toetsen.  Hieronder staat een overzicht van </t>
  </si>
  <si>
    <t>de toegevoegde toetsen:</t>
  </si>
  <si>
    <t>De cel voor functie 310 categorie 4.0.1 (baten) is een witte cel geworden (t.b.v. de heffingen in het kader van de experimentele wet BIZ)</t>
  </si>
  <si>
    <t>Verder wordt u geacht om vanaf 2012 bij de kwartaalleveringen de actuele begroting mee te sturen. Hiervoor kunt u het begrotingsmodel van het overeenkomende jaar gebruiken, waarbij de naamgeving van dit bestand moet zijn zoals is aangegeven op tabblad 2.Adressering van dit bestand</t>
  </si>
  <si>
    <t>Vanaf 2010 kunnen gemeenten via het gemeentefonds een bijdrage ontvangen voor de kosten rond het opsporen van  conventionele explosieven uit de Tweede Wereldoorlog.</t>
  </si>
  <si>
    <t>Om de nieuwe Bommenregeling te kunnen evalueren en de maatstaf te onderhouden is met ingang van het begrotingsjaar 2011 een nieuwe functie gecreëerd: Opsporing en ruiming conventionele explosieven. Deze functie heeft  het nummer 160 gekregen. Voorheen dienden de lasten en baten van opsporing en ruiming van explosieven op functie  140 (Openbare orde en veiligheid) te worden verantwoord.</t>
  </si>
  <si>
    <t>Omdat de uitkeringen in het kader van de Wet inkomensvoorziening oudere en gedeeltelijk arbeidsongeschikte  werknemers (IAOW), de Wet inkomensvoorziening oudere en gedeeltelijk arbeidsongeschikte gewezen zelfstandigen (IAOZ) en de Wet werk en inkomen kunstenaars (WWIK) gebundeld zijn met het I-deel van de Wet Werk en Bijstand,  dienen de baten en lasten van deze gebundelde voorzieningen vanaf de aanlevering van de begroting 2011 worden geboekt op functie 610. Deze functie heeft vanaf het begrotingsjaar 2011 de nieuwe naam "Bijstandsverlening en inkomensvoorzieningen" gekregen. Als gevolg van deze bundeling komt functie 612, Inkomensvoorziening vanuit het Rijk met ingang van het begrotingsjaar 2011 te vervallen.</t>
  </si>
  <si>
    <t xml:space="preserve">Vanwege de invoering van het participatiebudget is met ingang van het begrotingsjaar 2010 een nieuwe functie </t>
  </si>
  <si>
    <t>gecreëerd voor de lasten en baten van de participatievoorzieningen. Deze functie heeft het nummer 623 gekregen.</t>
  </si>
  <si>
    <t xml:space="preserve">Deze functie moet de lasten en baten bevatten van het totaal van de re-integratievoorzieningen (WWB-werkdeel), </t>
  </si>
  <si>
    <t>inburgeringsvoorzieningen en educatieopleidingen, zoals gebundeld in het participatiebudget, die voorheen afzonderlijk</t>
  </si>
  <si>
    <t>werden verantwoord op respectievelijk functie 611 (Werkgelegenheid), functie 621 (Vreemdelingen) en functie 482</t>
  </si>
  <si>
    <t>(Volwasseneneducatie).</t>
  </si>
  <si>
    <t xml:space="preserve">In 2009 zijn er geen veranderingen in het basismodel van de Iv3-matrix. Er zijn geen nieuwe functies toegevoegd. </t>
  </si>
  <si>
    <t xml:space="preserve">Wel zijn in dit model zijn enkele grijze cellen aangepast naar aanleiding van nieuwe inzichten. De cellen waarin geen </t>
  </si>
  <si>
    <t>bedragen worden verwacht, zijn grijs.</t>
  </si>
  <si>
    <t>Ook zijn een aantal tabbladnamen aangepast. Reden hiervan is dat hiermee de naamgeving van de tabbladen in overeenstemming is gebracht met de naamgeving zoals gehanteerd in het model voor de kwartalen 2010, wat de geautomatiseerde verwerking van de Iv3-aanleveringen vereenvoudigd. Belangrijkste aanpassing is die van de naam van tabblad 10.Aanvullende controles dat nu 10.Toetsen heet. Op dit tabblad staan de Aanvullende controles, die eventueel gebruikt kunnen worden bij het toetsen van de invulling van de matrix, maar verder voor de jaarrekening geen officiële status hebben.</t>
  </si>
  <si>
    <t xml:space="preserve">Omdat het rijk het inzicht in de eigen inkomsten van gemeenten wil verbeteren, en omdat de verbrede rioolheffing en de </t>
  </si>
  <si>
    <t>zorgplichten voor het afvloeiend hemelwater en grondwater zijn ingevoerd, wordt voor 2008 een aantal nieuwe</t>
  </si>
  <si>
    <t>functies aan de matrix toegevoegd. Daarnaast krijgt functie 722 een andere naam.</t>
  </si>
  <si>
    <t>- Functie 727: Baten rioolheffing huishoudelijk/bedrijfafvalwater;</t>
  </si>
  <si>
    <t>De baten marktgelden werden tot en met 2007 op functie 310 (Handel en ambacht) verantwoord. Vanaf het jaar 2008 moeten deze op de nieuwe functie 311, batencategorie 3.4. verantwoord worden.</t>
  </si>
  <si>
    <t xml:space="preserve">Zoals aangekondigd in de septembercirculaire 2006, worden er nieuwe functies ingevoerd met betrekking tot de riolering en de rioolheffing. De lasten met betrekking tot een (verbeterd) gemengd rioolstelsel dienen op functie 722 geboekt te worden.  </t>
  </si>
  <si>
    <t>De lasten met betrekking tot een (verbeterd) gescheiden rioolstelsel dienen op de functies 729 en 730 geboekt te worden.</t>
  </si>
  <si>
    <t xml:space="preserve">Op functie 731 moeten de lasten voor maatregelen met betrekking tot de grondwaterproblematiek geboekt worden. </t>
  </si>
  <si>
    <t>Als uw gemeente besluit een gecombineerde rioolheffing op te leggen, moeten de baten hiervan op functie 726 gezet</t>
  </si>
  <si>
    <t>worden. Indien de rioolheffing wordt gesplitst moeten de functies 727 en 728 gebruikt worden.</t>
  </si>
  <si>
    <t>Conform het Besluit begroting en verantwoording provincies en gemeenten, in het bijzonder artikel 74 en de Ministeriële regeling informatie voor derden van 6 februari 2003 sturen wij u de vereiste informatie voor de rekening van het jaar ________. Het betreffende bestand met naam 
___________________________________ en deze akkoordverklaring treft u in dezelfde zip-file aan.</t>
  </si>
  <si>
    <t>De verdelingsmatrix is opgesteld overeenkomstig het model en de toelichting in 
de Ministeriële regeling informatie voor derden. Daarbij geldt het volgende:</t>
  </si>
  <si>
    <t>De functionele indeling van baten, lasten en balansstanden is overeenkomstig de toelichting in de Ministeriële regeling informatie voor derden van 6 februari 2003 alsmede overeenkomstig de wijzigingen hierop zoals beschreven in de daaropvolgende Circulaires Gemeentefonds;</t>
  </si>
  <si>
    <t>De balansmutaties zijn toegedeeld naar de categorieën overeenkomstig de toelichting op de categorieën in de regeling.</t>
  </si>
  <si>
    <t>Het balansstandenoverzicht is samengesteld volgens de voorschriften van het Besluit (artikelen 30 t/m 58).</t>
  </si>
  <si>
    <t>Het totaal van de baten en van de lasten van de rekening is gelijk aan het totaal van de baten en van de lasten op de functies.</t>
  </si>
  <si>
    <r>
      <t xml:space="preserve">Let op: de invuller hoeft niet gelijk te zijn aan de officiële, bij het ministerie van BZK geregistreerde, contactpersoon. Conform de nieuwe leveringsprocedure beschreven in de </t>
    </r>
    <r>
      <rPr>
        <i/>
        <sz val="10"/>
        <rFont val="Arial"/>
        <family val="2"/>
      </rPr>
      <t xml:space="preserve">BZK-circulaire Informatie voor derden van 29 juni 2009 </t>
    </r>
    <r>
      <rPr>
        <sz val="10"/>
        <rFont val="Arial"/>
        <family val="2"/>
      </rPr>
      <t>verloopt de communicatie over de levering van de Iv3 en de berichtgever uitsluitend via deze contactpersoon. Wijziging van de contactpersoon dient u via de onderastaande link door te geven aan het Ministerie van BZK.</t>
    </r>
  </si>
  <si>
    <t>Daarnaast verzoeken wij u in dit tabblad aanvullende informatie te verstrekken. Ook kunt u opmerkingen of een toelichting op dit tabblad vermelden.</t>
  </si>
  <si>
    <t>toets 8  categorie B401, B402 op functie 726</t>
  </si>
  <si>
    <t>toets 9 categorie B401 op functie 931, 932</t>
  </si>
  <si>
    <t>cat 401</t>
  </si>
  <si>
    <t>8. categorie B401, B402 op functie 726, 727, 728</t>
  </si>
  <si>
    <t>9. categorie B401 op functie 931, 932</t>
  </si>
  <si>
    <t xml:space="preserve">Naam: </t>
  </si>
  <si>
    <t xml:space="preserve">Nummer: </t>
  </si>
  <si>
    <t xml:space="preserve">Jaar: </t>
  </si>
  <si>
    <t xml:space="preserve">Periode: </t>
  </si>
  <si>
    <t xml:space="preserve">Afdeling: </t>
  </si>
  <si>
    <t xml:space="preserve">Functie: </t>
  </si>
  <si>
    <t xml:space="preserve">Telefoon: </t>
  </si>
  <si>
    <t xml:space="preserve">E-mail: </t>
  </si>
  <si>
    <t xml:space="preserve">Datum: </t>
  </si>
  <si>
    <t>Open data</t>
  </si>
  <si>
    <t>1 januari</t>
  </si>
  <si>
    <t>https://www.rijksoverheid.nl/onderwerpen/gemeenten/gemeentelijke-financien/specifieke-uitkeri/doorgeven-of-wijzigen-contactgegevens-sisa-en-of-iv3</t>
  </si>
  <si>
    <t>Wijzigingen model 2016</t>
  </si>
  <si>
    <r>
      <t>Het model 2016 van de Iv3-matrix is</t>
    </r>
    <r>
      <rPr>
        <i/>
        <sz val="10"/>
        <rFont val="Arial"/>
        <family val="2"/>
      </rPr>
      <t xml:space="preserve"> </t>
    </r>
    <r>
      <rPr>
        <sz val="10"/>
        <rFont val="Arial"/>
        <family val="2"/>
      </rPr>
      <t xml:space="preserve">veranderd ten opzichte van het model 2015:                         </t>
    </r>
  </si>
  <si>
    <t>- nieuw is functie 942 Vennootschapsbelasting (Vpb)</t>
  </si>
  <si>
    <t>- vervallen is functie 981 Mutaties reserve in verband met toets deelfonds sociaal domein</t>
  </si>
  <si>
    <t>- vervallen is balanspost A1333 Financiële VA: Bijdragen aan activa in eigendom van derden</t>
  </si>
  <si>
    <t>- vervallen is balanspost P115 EV: Reserve in verband met toets deelfonds sociaal domein</t>
  </si>
  <si>
    <t>- hernoemd is functie 923 tot Integratie-uitkering Sociaal domein</t>
  </si>
  <si>
    <t>- hernummerd is balanspost A121 Materiële vaste activa: Gronden en terreinen in A121a</t>
  </si>
  <si>
    <t>- nieuw is balanspost A113 Immateriële VA: Bijdragen aan activa in eigendom van derden</t>
  </si>
  <si>
    <t>- nieuw is balanspost A121b Materiële vaste activa: Strategische gronden</t>
  </si>
  <si>
    <t>De bovenstaande wijzigingen worden hieronder toegelicht.</t>
  </si>
  <si>
    <t>Door de inwerkingtreding van de Wet modernisering vennootschapsbelastingplicht (Vpb) overheidsondernemingen zijn overheidslichamen, zoals gemeenten en gemeenschappelijke regelingen, met ingang van 1 januari 2016 Vpb-plichtig over hun (winstgevende) ondernemersactiviteiten.</t>
  </si>
  <si>
    <t>Om de vennootschapsbelasting in de Iv3 te kunnen begroten en verantwoorden is een nieuwe functie gecreëerd: Vennootschapsbelasting (Vpb). Deze functie heeft het nummer 942 gekregen.</t>
  </si>
  <si>
    <t>Op deze functie wordt (de raming van) het te betalen bedrag vennootschapsbelasting als last geboekt.</t>
  </si>
  <si>
    <t>Omdat het besluit tot het laten vervallen van de bestedingsvoorwaarde van de rijksmiddelen die gemeenten ontvangen in het kader van het sociaal domein eerst werd genomen na vaststelling en publicatie van het Iv3-model 2015, konden de wijzigingen in functies en balanspost die hiervan het gevolg waren niet meer worden meegenomen in het model 2015.</t>
  </si>
  <si>
    <t>In het model 2016 zijn daarom de volgende wijzigingen aangebracht:</t>
  </si>
  <si>
    <t>- Functie 923 Uitkering deelfonds sociaal domein wordt hernoemd tot Integratie-uitkering Sociaal domein</t>
  </si>
  <si>
    <t>- Functie 981 Mutaties reserve in verband met toets deelfonds sociaal domein vervalt</t>
  </si>
  <si>
    <t>- Balanspost P115 Eigen vermogen: Reserve in verband met toets deelfonds sociaal domein vervalt</t>
  </si>
  <si>
    <t>Teneinde de verslaggevingssregels uit het BBV beter te laten aansluiten bij de grondslagen voor de berekening van het EMU-saldo is besloten om de balanspost 'Bijdragen aan activa in eigendom van derden' te herrubriceren van financiële vaste activa in immateriële vaste activa. In de berekening van het EMU-saldo worden de transacties inzake 'Bijdragen aan activa in eigendom van derden' als niet-financiële transacties beschouwd.</t>
  </si>
  <si>
    <t>De herrubricering betekent dat in het Iv3-model balanspost A1333 Bijdragen aan activa in eigendom van derden met ingang van 2016 wordt geschrapt onder de 'Financiële vaste activa' en als nummer A113 wordt toegevoegd onder de "Immateriële vaste activa'.</t>
  </si>
  <si>
    <t>Tot de voornemens tot herziening van het BBV per 1 januari 2016, zoals vermeld in het 'Rapport Grondexploitaties, Voornemen tot herziening verslaggevingsregels grondexploitatie in het BBV met ingang van 1 januari 2016' van de Commissie BBV, behoort het aanmaken van een nieuwe subcategorie materiële vaste activa (MVA): Strategische gronden. In het Iv3-model 2016 is daarom onder de MVA een nieuwe balanspost Strategische gronden gecreëerd. Deze balanspost heeft het nummer A121b gekregen. De bestaande balanspost A121 Gronden en terreinen is hernummerd in A121a.</t>
  </si>
  <si>
    <t>Op balanspost A121a Gronden en terreinen dienen de gronden met een vaste bestemming te worden verantwoord die geen onderdeel zijn van het transformatieproces. Op balanspost A121b Strategische gronden dienen de gronden zonder vaste bestemming te worden verantwoord die geen onderdeel zijn van het transformatieproces.</t>
  </si>
  <si>
    <t xml:space="preserve">Balanspost A211 Voorraden: Niet in exploitatie bouwgronden is in het model 2016 nog gehandhaafd, ondanks het voornemen tot afschaffing van deze categorie in het BBV per 1 januari 2016 in het kader van de herziening van de verslaggevingsregels grondexploitatie. </t>
  </si>
  <si>
    <t>Handhaving van balanspost A211 in het model 2016 biedt berichtgevers de mogelijkheid om gedurende het jaar de omzetting in de (openings)balans 2016 te realiseren van de categorie 'niet in exploitatie genomen gronden (NIEGG)'  naar de nieuwe balanspost A121b Strategische gronden, voor die gronden die niet meer in een transformatieproces zitten, of naar de balanspost A213 Onderhanden werk (incl. bouwgronden in exploitatie), voor die gronden die alsnog in een (actief) grondexploitatieplan worden opgenomen.</t>
  </si>
  <si>
    <t>Integratie-uitkering Sociaal domein</t>
  </si>
  <si>
    <t>Vennootschapsbelasting (Vpb)</t>
  </si>
  <si>
    <t>A113</t>
  </si>
  <si>
    <t>Immateriële vaste activa: Bijdragen aan activa in eigendom van derden</t>
  </si>
  <si>
    <t>A121a</t>
  </si>
  <si>
    <t>A121b</t>
  </si>
  <si>
    <t>Materiële vaste activa: Strategische gronden</t>
  </si>
  <si>
    <t>Strategische gronden</t>
  </si>
  <si>
    <r>
      <t xml:space="preserve">                            </t>
    </r>
    <r>
      <rPr>
        <b/>
        <sz val="10"/>
        <rFont val="Arial"/>
        <family val="2"/>
      </rPr>
      <t>05</t>
    </r>
    <r>
      <rPr>
        <sz val="10"/>
        <rFont val="Arial"/>
        <family val="2"/>
      </rPr>
      <t xml:space="preserve"> = groepsnummer (gr's = 05)</t>
    </r>
  </si>
  <si>
    <r>
      <t xml:space="preserve">                              </t>
    </r>
    <r>
      <rPr>
        <b/>
        <sz val="10"/>
        <rFont val="Arial"/>
        <family val="2"/>
      </rPr>
      <t xml:space="preserve"> nnnn</t>
    </r>
    <r>
      <rPr>
        <sz val="10"/>
        <rFont val="Arial"/>
        <family val="2"/>
      </rPr>
      <t xml:space="preserve"> = gr-nummer; dit nummer is te vinden in de opvraagbrief</t>
    </r>
  </si>
  <si>
    <t>Informatie gemeenschappelijke regeling</t>
  </si>
  <si>
    <t>Namens het bestuur,</t>
  </si>
  <si>
    <r>
      <rPr>
        <b/>
        <sz val="9"/>
        <rFont val="Arial"/>
        <family val="2"/>
      </rPr>
      <t xml:space="preserve">Let op: </t>
    </r>
    <r>
      <rPr>
        <sz val="9"/>
        <rFont val="Arial"/>
        <family val="2"/>
      </rPr>
      <t xml:space="preserve">de contactgegevens hier </t>
    </r>
    <r>
      <rPr>
        <b/>
        <sz val="9"/>
        <rFont val="Arial"/>
        <family val="2"/>
      </rPr>
      <t>hoeven niet gelijk</t>
    </r>
    <r>
      <rPr>
        <sz val="9"/>
        <rFont val="Arial"/>
        <family val="2"/>
      </rPr>
      <t xml:space="preserve"> te zijn aan die van de </t>
    </r>
    <r>
      <rPr>
        <b/>
        <sz val="9"/>
        <rFont val="Arial"/>
        <family val="2"/>
      </rPr>
      <t xml:space="preserve">officiële, bij het ministerie van BZK geregistreerde contactpersoon </t>
    </r>
    <r>
      <rPr>
        <sz val="9"/>
        <rFont val="Arial"/>
        <family val="2"/>
      </rPr>
      <t>voor de communicatie over de levering van de Iv3 (zie het tabblad "3.Toelichting",  Informatie gemeenschappelijke regeling)</t>
    </r>
  </si>
  <si>
    <t>Contactgegevens:</t>
  </si>
  <si>
    <t>In de artikelen 71 t/m 74 van het BBV en de Ministeriële Regeling Informatie voor derden (Iv3) d.d. 6 februari 2003 staat de gegevenslevering aan het CBS beschreven. Volgens deze voorschriften moet u op jaarbasis financiële gegevens aan het CBS sturen in de vorm van een verdelingsmatrix en een overzicht van balansstanden. Het BBV stelt tevens dat het college verplicht is een schriftelijke verklaring over de betrouwbaarheid van de gegevens te sturen naar het CBS.</t>
  </si>
  <si>
    <t xml:space="preserve">U kunt uw gegevens aanleveren met behulp van de Excel-tabbladen die zijn opgenomen in dit bestand. De opzet van de tabbladen met betrekking tot de gegevenslevering zijn conform het BBV.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</si>
  <si>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 xml:space="preserve">Naast aanlevering in Excel bestaat de mogelijkheid om de gegevens te verstrekken in eXtensible Business Reporting Language (XBRL). Hiervoor heeft het CBS een taxonomie ontwikkeld die op de website van Bureau Kredo van het CBS te vinden is. </t>
  </si>
  <si>
    <t>Het CBS bewerkt de aangeleverde gegevens voor haar eigen statistische doeleinden. Daarnaast publiceert het CBS via open data de gegevens in onbewerkte vorm, zoals deze aan het CBS zijn verstrekt. Meer informatie hierover is opgenomen op het tabblad "3.Toelichting" onder de kop "Open data".
Voor vragen en/of opmerkingen over inhoudelijke Iv3-zaken kunt u contact opnemen met:</t>
  </si>
  <si>
    <t>www.rijksoverheid.nl/iv3</t>
  </si>
  <si>
    <t xml:space="preserve">De jaargegevens dienen vóór 15 juli na afloop van het jaar, voorzien van een verklaring van het college, door het CBS ontvangen te zijn. </t>
  </si>
  <si>
    <t xml:space="preserve">Elke levering aan het CBS bestaat uit één zip-bestand, waarin de Iv3-matrix (Excel- of XBRL-formaat) en de </t>
  </si>
  <si>
    <t>Hiervoor ontvangt u van het CBS na de opvraagbrief voor de jaarrekening per e-mail de uploadgegevens. Na het uploaden van de gegevens krijgt u een ontvangstbevestiging op het scherm.</t>
  </si>
  <si>
    <t>Voor meer informatie over de informatiestroom aan het CBS verwijs ik u naar BZK-circulaire "Informatie voor derden" van 29 juni 2009, de circulaire "Begroten en verantwoorden, deel 4: Uitvoering informatie voor derden" van 5 september 2003 en de website van bureau Kredo:</t>
  </si>
  <si>
    <t>De informatie wordt pas als ontvangen beschouwd indien de verklaring van het college ook in het bezit van het CBS is.</t>
  </si>
  <si>
    <t>Dit gevulde bestand dient binnen de gestelde termijn naar het CBS te worden opgestuurd.</t>
  </si>
  <si>
    <t>Na ontvangst van het bestand (inclusief schriftelijke verklaring) toetst het CBS de informatie op plausibiliteit. Vervolgens zullen de resultaten van deze plausibiliteitcontrole teruggekoppeld worden naar het college.</t>
  </si>
  <si>
    <t>Vanaf het boekjaar 2008 werkt het CBS met één Iv3-model voor zowel begrotingen als kwartaal- en jaarrekeningen, omdat diverse softwareleveranciers en decentrale overheden hierom gevraagd hebben. Het CBS zal de regels die niet hoeven worden ingevuld verbergen.</t>
  </si>
  <si>
    <t xml:space="preserve">Onderstaande is onder voorbehoud van eventuele typefouten en wijzigingen. Het definitieve eindoordeel stelt het CBS vast. Dit definitieve eindoordeel wordt door het CBS binnen enkele werkdagen na inzending naar de officiële contactpersoon voor de Iv3-leveringen gestuurd. </t>
  </si>
  <si>
    <t>In tabblad 4. Informatie wordt u gevraagd om contactinformatie over uw gemeenschappelijke regeling, de periode waarop de ingestuurde vragenlijst betrekking heeft en gegevens over de invuller en/of contactpersoon te vermelden. In geval van vragen en/of onduidelijkheden over de levering zal het CBS direct met de betreffende persoon contact opnemen.</t>
  </si>
  <si>
    <t>Om software-technische redenen is de celbenaming van de voorkolom van de twee kostenplaatsenregels in de verdelingsmatrices met ingang van het begrotingsjaar 2011 gewijzigd. Cel A143 in de "verdelingsmatrix lasten" en de  "verdelingsmatrix baten" bevat nu de term kp_kpl in plaats van 'kostenplaatsen'. Cel A144 bevat de term kp_ovg. Deze cel was voorheen leeg. Deze wijzigingen zijn niet zichtbaar in het model van de begrotingen, omdat de kostenplaatsen bij de begroting niet hoeven te worden ingevuld. De desbetreffende regels zijn om die reden door het CBS verborgen.</t>
  </si>
  <si>
    <t xml:space="preserve">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
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
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
</t>
  </si>
  <si>
    <t>Den Haag, maart 2018</t>
  </si>
  <si>
    <r>
      <rPr>
        <sz val="10"/>
        <rFont val="Arial"/>
        <family val="2"/>
      </rPr>
      <t xml:space="preserve">Dit bestand bevat het Iv3-model voor de aanlevering van de jaarrekeningen van 2017. </t>
    </r>
    <r>
      <rPr>
        <b/>
        <sz val="10"/>
        <rFont val="Arial"/>
        <family val="2"/>
      </rPr>
      <t>De functionele indeling en de indeling van balansposten in het model 2017 zijn</t>
    </r>
    <r>
      <rPr>
        <b/>
        <i/>
        <sz val="10"/>
        <rFont val="Arial"/>
        <family val="2"/>
      </rPr>
      <t xml:space="preserve"> ongewijzigd </t>
    </r>
    <r>
      <rPr>
        <b/>
        <sz val="10"/>
        <rFont val="Arial"/>
        <family val="2"/>
      </rPr>
      <t>ten opzichte van het model 2016</t>
    </r>
    <r>
      <rPr>
        <sz val="10"/>
        <rFont val="Arial"/>
        <family val="2"/>
      </rPr>
      <t>.</t>
    </r>
  </si>
  <si>
    <r>
      <t xml:space="preserve">       </t>
    </r>
    <r>
      <rPr>
        <b/>
        <sz val="10"/>
        <rFont val="Arial"/>
        <family val="2"/>
      </rPr>
      <t>KRDjjp05nnnn.xls</t>
    </r>
    <r>
      <rPr>
        <sz val="10"/>
        <rFont val="Arial"/>
        <family val="2"/>
      </rPr>
      <t xml:space="preserve"> (bijv. KRD175050006.xls)</t>
    </r>
  </si>
  <si>
    <r>
      <t xml:space="preserve">       </t>
    </r>
    <r>
      <rPr>
        <b/>
        <sz val="10"/>
        <rFont val="Arial"/>
        <family val="2"/>
      </rPr>
      <t>AKKjjp05nnnn.pdf</t>
    </r>
    <r>
      <rPr>
        <sz val="10"/>
        <rFont val="Arial"/>
        <family val="2"/>
      </rPr>
      <t xml:space="preserve"> (bijv. AKK17050006.pdf)</t>
    </r>
  </si>
  <si>
    <r>
      <t xml:space="preserve">       </t>
    </r>
    <r>
      <rPr>
        <b/>
        <sz val="10"/>
        <rFont val="Arial"/>
        <family val="2"/>
      </rPr>
      <t>KRDjjp05nnnn.zip</t>
    </r>
    <r>
      <rPr>
        <sz val="10"/>
        <rFont val="Arial"/>
        <family val="2"/>
      </rPr>
      <t xml:space="preserve"> (bijv. KRD175050006.zip)</t>
    </r>
  </si>
  <si>
    <t xml:space="preserve">                           Kredo - 2017 - periode 5 - gemeenschappelijke regeling - Gewest Gooi en Vechtstreek</t>
  </si>
  <si>
    <r>
      <t xml:space="preserve">                      </t>
    </r>
    <r>
      <rPr>
        <b/>
        <sz val="10"/>
        <rFont val="Arial"/>
        <family val="2"/>
      </rPr>
      <t>jj</t>
    </r>
    <r>
      <rPr>
        <sz val="10"/>
        <rFont val="Arial"/>
        <family val="2"/>
      </rPr>
      <t xml:space="preserve">  = jaar, bijvoorbeeld voor 2017 wordt het 17</t>
    </r>
  </si>
  <si>
    <t>Dit bestand is bestemd voor de inzendingen over het jaar 2017.</t>
  </si>
  <si>
    <t>Wijzigingen model 2017</t>
  </si>
  <si>
    <t>Geen wijzigingen ten opzichte van het model 2016.</t>
  </si>
  <si>
    <t xml:space="preserve">De opstelling van de functionele indeling, de categoriale indeling, de categoriale indeling van de balansmutaties en van de Verdelingsmatrix op basis van de jaarrekening 2017 is, indien nog geen accountantsverklaring is voorgelegd bij een voorgaande verslagperiode, voorzien van een verklaring van onze accountant. </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</si>
</sst>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000"/>
    <numFmt numFmtId="179" formatCode="0.0"/>
    <numFmt numFmtId="180" formatCode="0.0%"/>
    <numFmt numFmtId="181" formatCode="&quot;Ja&quot;;&quot;Ja&quot;;&quot;Nee&quot;"/>
    <numFmt numFmtId="182" formatCode="&quot;Waar&quot;;&quot;Waar&quot;;&quot;Niet waar&quot;"/>
    <numFmt numFmtId="183" formatCode="&quot;Aan&quot;;&quot;Aan&quot;;&quot;Uit&quot;"/>
    <numFmt numFmtId="184" formatCode="&quot;F&quot;\ #,##0_-;&quot;F&quot;\ #,##0\-"/>
    <numFmt numFmtId="185" formatCode="&quot;F&quot;\ #,##0_-;[Red]&quot;F&quot;\ #,##0\-"/>
    <numFmt numFmtId="186" formatCode="&quot;F&quot;\ #,##0.00_-;&quot;F&quot;\ #,##0.00\-"/>
    <numFmt numFmtId="187" formatCode="&quot;F&quot;\ #,##0.00_-;[Red]&quot;F&quot;\ #,##0.00\-"/>
    <numFmt numFmtId="188" formatCode="_-&quot;F&quot;\ * #,##0_-;_-&quot;F&quot;\ * #,##0\-;_-&quot;F&quot;\ * &quot;-&quot;_-;_-@_-"/>
    <numFmt numFmtId="189" formatCode="_-&quot;F&quot;\ * #,##0.00_-;_-&quot;F&quot;\ * #,##0.00\-;_-&quot;F&quot;\ * &quot;-&quot;??_-;_-@_-"/>
    <numFmt numFmtId="190" formatCode="d/mm/yyyy"/>
    <numFmt numFmtId="191" formatCode="__"/>
    <numFmt numFmtId="192" formatCode="__###"/>
    <numFmt numFmtId="193" formatCode="\ \ \ ###"/>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dd/mm/yyyy"/>
    <numFmt numFmtId="199" formatCode="dd/m/yyyy"/>
    <numFmt numFmtId="200" formatCode=";;;"/>
    <numFmt numFmtId="201" formatCode="d\ mmmm\ yyyy"/>
    <numFmt numFmtId="202" formatCode="d/mmm/yyyy"/>
    <numFmt numFmtId="203" formatCode="00.00.00.000"/>
    <numFmt numFmtId="204" formatCode="[$€-2]\ #.##000_);[Red]\([$€-2]\ #.##000\)"/>
    <numFmt numFmtId="205" formatCode="0#########"/>
    <numFmt numFmtId="206" formatCode="[$-413]dddd\ d\ mmmm\ yyyy"/>
    <numFmt numFmtId="207" formatCode="[$-413]d\ mmmm\ yyyy;@"/>
    <numFmt numFmtId="208" formatCode="d\ mmmm"/>
    <numFmt numFmtId="209" formatCode="_([$€]* #,##0.00_);_([$€]* \(#,##0.00\);_([$€]* &quot;-&quot;??_);_(@_)"/>
  </numFmts>
  <fonts count="90">
    <font>
      <sz val="10"/>
      <name val="Arial"/>
      <family val="0"/>
    </font>
    <font>
      <b/>
      <sz val="11"/>
      <name val="Arial"/>
      <family val="2"/>
    </font>
    <font>
      <u val="single"/>
      <sz val="10"/>
      <color indexed="36"/>
      <name val="Arial"/>
      <family val="2"/>
    </font>
    <font>
      <u val="single"/>
      <sz val="10"/>
      <color indexed="12"/>
      <name val="Arial"/>
      <family val="2"/>
    </font>
    <font>
      <b/>
      <sz val="10"/>
      <name val="Arial"/>
      <family val="2"/>
    </font>
    <font>
      <b/>
      <sz val="10"/>
      <color indexed="10"/>
      <name val="Arial"/>
      <family val="2"/>
    </font>
    <font>
      <sz val="8"/>
      <name val="Arial"/>
      <family val="2"/>
    </font>
    <font>
      <b/>
      <sz val="6"/>
      <name val="Arial"/>
      <family val="2"/>
    </font>
    <font>
      <sz val="6"/>
      <name val="Arial"/>
      <family val="2"/>
    </font>
    <font>
      <sz val="6"/>
      <color indexed="10"/>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sz val="10"/>
      <color indexed="8"/>
      <name val="Arial"/>
      <family val="2"/>
    </font>
    <font>
      <sz val="14"/>
      <name val="Arial"/>
      <family val="2"/>
    </font>
    <font>
      <b/>
      <sz val="9"/>
      <color indexed="9"/>
      <name val="Arial"/>
      <family val="2"/>
    </font>
    <font>
      <b/>
      <sz val="8"/>
      <name val="Arial"/>
      <family val="2"/>
    </font>
    <font>
      <b/>
      <i/>
      <sz val="9"/>
      <color indexed="10"/>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i/>
      <sz val="13"/>
      <name val="Helvetica"/>
      <family val="2"/>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val="single"/>
      <sz val="10"/>
      <name val="Arial"/>
      <family val="2"/>
    </font>
    <font>
      <u val="single"/>
      <sz val="10"/>
      <color indexed="8"/>
      <name val="Arial"/>
      <family val="2"/>
    </font>
    <font>
      <b/>
      <sz val="13"/>
      <color indexed="48"/>
      <name val="Arial"/>
      <family val="2"/>
    </font>
    <font>
      <i/>
      <sz val="9"/>
      <color indexed="48"/>
      <name val="Arial"/>
      <family val="2"/>
    </font>
    <font>
      <sz val="10"/>
      <name val="Calibri"/>
      <family val="2"/>
    </font>
    <font>
      <b/>
      <sz val="9"/>
      <color indexed="17"/>
      <name val="Arial"/>
      <family val="2"/>
    </font>
    <font>
      <b/>
      <sz val="9"/>
      <color indexed="10"/>
      <name val="Arial"/>
      <family val="2"/>
    </font>
    <font>
      <sz val="10"/>
      <name val="Times New Roman"/>
      <family val="1"/>
    </font>
    <font>
      <b/>
      <sz val="10"/>
      <name val="Times New Roman"/>
      <family val="1"/>
    </font>
    <font>
      <b/>
      <sz val="12"/>
      <name val="Times New Roman"/>
      <family val="1"/>
    </font>
    <font>
      <b/>
      <sz val="10"/>
      <color indexed="9"/>
      <name val="Times New Roman"/>
      <family val="1"/>
    </font>
    <font>
      <sz val="10"/>
      <color indexed="9"/>
      <name val="Times New Roman"/>
      <family val="1"/>
    </font>
    <font>
      <b/>
      <i/>
      <sz val="10"/>
      <name val="Times New Roman"/>
      <family val="1"/>
    </font>
    <font>
      <i/>
      <sz val="10"/>
      <name val="Times New Roman"/>
      <family val="1"/>
    </font>
    <font>
      <b/>
      <i/>
      <sz val="10"/>
      <color indexed="9"/>
      <name val="Times New Roman"/>
      <family val="1"/>
    </font>
    <font>
      <sz val="6"/>
      <name val="Times New Roman"/>
      <family val="1"/>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
      <patternFill patternType="solid">
        <fgColor theme="0" tint="-0.24997000396251678"/>
        <bgColor indexed="64"/>
      </patternFill>
    </fill>
    <fill>
      <patternFill patternType="solid">
        <fgColor indexed="13"/>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thin"/>
    </border>
    <border>
      <left style="thin"/>
      <right style="thin"/>
      <top style="thin"/>
      <bottom style="hair">
        <color indexed="22"/>
      </bottom>
    </border>
    <border>
      <left style="thin"/>
      <right style="thin"/>
      <top style="hair">
        <color indexed="22"/>
      </top>
      <bottom style="hair">
        <color indexed="22"/>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style="hair">
        <color indexed="22"/>
      </bottom>
    </border>
    <border>
      <left>
        <color indexed="63"/>
      </left>
      <right style="thin"/>
      <top style="hair">
        <color indexed="22"/>
      </top>
      <bottom style="hair">
        <color indexed="22"/>
      </bottom>
    </border>
    <border>
      <left style="thin"/>
      <right style="thin"/>
      <top>
        <color indexed="63"/>
      </top>
      <bottom style="medium"/>
    </border>
    <border>
      <left style="thin"/>
      <right style="thin"/>
      <top style="hair">
        <color indexed="22"/>
      </top>
      <bottom style="medium"/>
    </border>
    <border>
      <left>
        <color indexed="63"/>
      </left>
      <right style="thin"/>
      <top style="hair">
        <color indexed="22"/>
      </top>
      <bottom style="medium"/>
    </border>
    <border>
      <left>
        <color indexed="63"/>
      </left>
      <right style="thin"/>
      <top>
        <color indexed="63"/>
      </top>
      <bottom>
        <color indexed="63"/>
      </bottom>
    </border>
    <border>
      <left style="thin"/>
      <right style="thin"/>
      <top style="medium"/>
      <bottom style="hair">
        <color indexed="22"/>
      </bottom>
    </border>
    <border>
      <left style="thin"/>
      <right style="thin"/>
      <top style="medium"/>
      <bottom>
        <color indexed="63"/>
      </bottom>
    </border>
    <border>
      <left style="thin"/>
      <right style="thin"/>
      <top>
        <color indexed="63"/>
      </top>
      <bottom style="hair">
        <color indexed="22"/>
      </bottom>
    </border>
    <border>
      <left style="thin"/>
      <right>
        <color indexed="63"/>
      </right>
      <top>
        <color indexed="63"/>
      </top>
      <bottom>
        <color indexed="63"/>
      </bottom>
    </border>
    <border>
      <left style="thin"/>
      <right style="thin"/>
      <top style="hair">
        <color indexed="22"/>
      </top>
      <bottom>
        <color indexed="63"/>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color indexed="22"/>
      </bottom>
    </border>
    <border>
      <left>
        <color indexed="63"/>
      </left>
      <right style="thin"/>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color indexed="63"/>
      </bottom>
    </border>
    <border>
      <left style="thin"/>
      <right>
        <color indexed="63"/>
      </right>
      <top style="thin">
        <color indexed="22"/>
      </top>
      <bottom style="thin">
        <color indexed="22"/>
      </bottom>
    </border>
    <border>
      <left style="thin"/>
      <right>
        <color indexed="63"/>
      </right>
      <top style="thin">
        <color indexed="22"/>
      </top>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color indexed="63"/>
      </right>
      <top style="thin"/>
      <bottom style="medium"/>
    </border>
    <border diagonalDown="1">
      <left>
        <color indexed="63"/>
      </left>
      <right style="medium"/>
      <top style="thin"/>
      <bottom style="medium"/>
      <diagonal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color indexed="63"/>
      </bottom>
    </border>
    <border>
      <left style="medium"/>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style="medium"/>
      <right style="thin"/>
      <top style="thin"/>
      <bottom style="thin"/>
    </border>
    <border>
      <left style="thin"/>
      <right style="medium"/>
      <top style="thin"/>
      <bottom style="thin"/>
    </border>
    <border>
      <left style="medium"/>
      <right style="medium"/>
      <top style="thin"/>
      <bottom style="thin"/>
    </border>
    <border>
      <left style="thin"/>
      <right style="thin"/>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thin"/>
      <right style="medium"/>
      <top>
        <color indexed="63"/>
      </top>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style="medium"/>
      <top style="medium"/>
      <bottom style="medium"/>
    </border>
    <border>
      <left style="medium"/>
      <right>
        <color indexed="63"/>
      </right>
      <top>
        <color indexed="63"/>
      </top>
      <bottom>
        <color indexed="63"/>
      </bottom>
    </border>
    <border>
      <left style="medium"/>
      <right>
        <color indexed="63"/>
      </right>
      <top>
        <color indexed="63"/>
      </top>
      <bottom style="thin"/>
    </border>
    <border>
      <left style="medium"/>
      <right style="thin"/>
      <top style="thin"/>
      <bottom>
        <color indexed="63"/>
      </bottom>
    </border>
    <border>
      <left style="thin"/>
      <right style="medium"/>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style="thin">
        <color indexed="22"/>
      </top>
      <bottom style="medium"/>
    </border>
    <border>
      <left style="thin"/>
      <right style="thin"/>
      <top style="hair">
        <color indexed="22"/>
      </top>
      <bottom style="thin"/>
    </border>
    <border>
      <left style="thin">
        <color indexed="22"/>
      </left>
      <right>
        <color indexed="63"/>
      </right>
      <top style="thin">
        <color indexed="22"/>
      </top>
      <bottom style="thin">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209" fontId="17" fillId="0" borderId="0" applyFont="0" applyFill="0" applyBorder="0" applyAlignment="0" applyProtection="0"/>
    <xf numFmtId="0" fontId="77" fillId="0" borderId="3" applyNumberFormat="0" applyFill="0" applyAlignment="0" applyProtection="0"/>
    <xf numFmtId="0" fontId="2" fillId="0" borderId="0" applyNumberFormat="0" applyFill="0" applyBorder="0" applyAlignment="0" applyProtection="0"/>
    <xf numFmtId="0" fontId="78" fillId="28" borderId="0" applyNumberFormat="0" applyBorder="0" applyAlignment="0" applyProtection="0"/>
    <xf numFmtId="0" fontId="3" fillId="0" borderId="0" applyNumberFormat="0" applyFill="0" applyBorder="0" applyAlignment="0" applyProtection="0"/>
    <xf numFmtId="0" fontId="79"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80" fillId="0" borderId="4" applyNumberFormat="0" applyFill="0" applyAlignment="0" applyProtection="0"/>
    <xf numFmtId="0" fontId="81" fillId="0" borderId="5" applyNumberFormat="0" applyFill="0" applyAlignment="0" applyProtection="0"/>
    <xf numFmtId="0" fontId="82" fillId="0" borderId="6" applyNumberFormat="0" applyFill="0" applyAlignment="0" applyProtection="0"/>
    <xf numFmtId="0" fontId="82" fillId="0" borderId="0" applyNumberFormat="0" applyFill="0" applyBorder="0" applyAlignment="0" applyProtection="0"/>
    <xf numFmtId="0" fontId="83" fillId="30" borderId="0" applyNumberFormat="0" applyBorder="0" applyAlignment="0" applyProtection="0"/>
    <xf numFmtId="0" fontId="0" fillId="0" borderId="0">
      <alignment/>
      <protection/>
    </xf>
    <xf numFmtId="0" fontId="0" fillId="31" borderId="7" applyNumberFormat="0" applyFont="0" applyAlignment="0" applyProtection="0"/>
    <xf numFmtId="0" fontId="84"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lignment/>
      <protection/>
    </xf>
    <xf numFmtId="0" fontId="85" fillId="0" borderId="0" applyNumberFormat="0" applyFill="0" applyBorder="0" applyAlignment="0" applyProtection="0"/>
    <xf numFmtId="0" fontId="86" fillId="0" borderId="8" applyNumberFormat="0" applyFill="0" applyAlignment="0" applyProtection="0"/>
    <xf numFmtId="0" fontId="87"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cellStyleXfs>
  <cellXfs count="612">
    <xf numFmtId="0" fontId="0" fillId="0" borderId="0" xfId="0" applyAlignment="1">
      <alignment/>
    </xf>
    <xf numFmtId="0" fontId="8" fillId="0" borderId="0" xfId="0" applyFont="1" applyAlignment="1">
      <alignment vertical="center"/>
    </xf>
    <xf numFmtId="49" fontId="8" fillId="0" borderId="0" xfId="0" applyNumberFormat="1" applyFont="1" applyAlignment="1">
      <alignment vertical="center" wrapText="1"/>
    </xf>
    <xf numFmtId="49" fontId="0" fillId="0" borderId="0" xfId="0" applyNumberFormat="1" applyFont="1" applyAlignment="1">
      <alignment vertical="center" wrapText="1"/>
    </xf>
    <xf numFmtId="0" fontId="7" fillId="0" borderId="0" xfId="0" applyFont="1" applyAlignment="1">
      <alignment vertical="center" wrapText="1"/>
    </xf>
    <xf numFmtId="0" fontId="0" fillId="0" borderId="0" xfId="0" applyNumberFormat="1" applyFont="1" applyAlignment="1">
      <alignment vertical="center" wrapText="1"/>
    </xf>
    <xf numFmtId="0" fontId="8" fillId="0" borderId="0" xfId="0" applyNumberFormat="1" applyFont="1" applyAlignment="1">
      <alignment vertical="center"/>
    </xf>
    <xf numFmtId="49" fontId="9" fillId="0" borderId="0" xfId="0" applyNumberFormat="1" applyFont="1" applyAlignment="1">
      <alignment vertical="center" wrapText="1"/>
    </xf>
    <xf numFmtId="49" fontId="1" fillId="33" borderId="0" xfId="0" applyNumberFormat="1" applyFont="1" applyFill="1" applyAlignment="1">
      <alignment vertical="center" wrapText="1"/>
    </xf>
    <xf numFmtId="0" fontId="6" fillId="0" borderId="0" xfId="0" applyFont="1" applyAlignment="1" applyProtection="1">
      <alignment/>
      <protection/>
    </xf>
    <xf numFmtId="49" fontId="0" fillId="0" borderId="0" xfId="0" applyNumberFormat="1" applyFont="1" applyAlignment="1" applyProtection="1">
      <alignment wrapText="1"/>
      <protection/>
    </xf>
    <xf numFmtId="49" fontId="11" fillId="0" borderId="0" xfId="0" applyNumberFormat="1" applyFont="1" applyAlignment="1" applyProtection="1">
      <alignment horizontal="left"/>
      <protection/>
    </xf>
    <xf numFmtId="49" fontId="12" fillId="0" borderId="0" xfId="0" applyNumberFormat="1" applyFont="1" applyAlignment="1" applyProtection="1">
      <alignment horizontal="right" wrapText="1"/>
      <protection/>
    </xf>
    <xf numFmtId="0" fontId="0" fillId="0" borderId="0" xfId="0" applyNumberFormat="1" applyFont="1" applyAlignment="1" applyProtection="1">
      <alignment wrapText="1"/>
      <protection/>
    </xf>
    <xf numFmtId="49" fontId="0" fillId="0" borderId="0" xfId="0" applyNumberFormat="1" applyFont="1" applyAlignment="1" applyProtection="1">
      <alignment horizontal="left" wrapText="1"/>
      <protection locked="0"/>
    </xf>
    <xf numFmtId="49" fontId="0" fillId="0" borderId="0" xfId="0" applyNumberFormat="1" applyFont="1" applyAlignment="1" applyProtection="1">
      <alignment horizontal="left" wrapText="1"/>
      <protection/>
    </xf>
    <xf numFmtId="49" fontId="8" fillId="0" borderId="0" xfId="0" applyNumberFormat="1" applyFont="1" applyAlignment="1" applyProtection="1">
      <alignment wrapText="1"/>
      <protection/>
    </xf>
    <xf numFmtId="49" fontId="8" fillId="0" borderId="0" xfId="0" applyNumberFormat="1" applyFont="1" applyAlignment="1" applyProtection="1">
      <alignment horizontal="left" wrapText="1"/>
      <protection/>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wrapText="1"/>
    </xf>
    <xf numFmtId="0" fontId="0" fillId="0" borderId="0" xfId="0" applyFont="1" applyAlignment="1">
      <alignment/>
    </xf>
    <xf numFmtId="0" fontId="4" fillId="0" borderId="0" xfId="0" applyFont="1" applyAlignment="1">
      <alignment/>
    </xf>
    <xf numFmtId="0" fontId="0" fillId="0" borderId="0" xfId="0" applyFont="1" applyAlignment="1">
      <alignment wrapText="1"/>
    </xf>
    <xf numFmtId="49" fontId="5" fillId="0" borderId="0" xfId="0" applyNumberFormat="1" applyFont="1" applyAlignment="1">
      <alignment vertical="center" wrapText="1"/>
    </xf>
    <xf numFmtId="49" fontId="14" fillId="0" borderId="0" xfId="0" applyNumberFormat="1" applyFont="1" applyAlignment="1">
      <alignment vertical="center" wrapText="1"/>
    </xf>
    <xf numFmtId="49" fontId="18" fillId="34" borderId="0" xfId="0" applyNumberFormat="1" applyFont="1" applyFill="1" applyAlignment="1">
      <alignment/>
    </xf>
    <xf numFmtId="49" fontId="18" fillId="0" borderId="0" xfId="0" applyNumberFormat="1" applyFont="1" applyAlignment="1">
      <alignment/>
    </xf>
    <xf numFmtId="49" fontId="18" fillId="0" borderId="0" xfId="0" applyNumberFormat="1" applyFont="1" applyBorder="1" applyAlignment="1">
      <alignment/>
    </xf>
    <xf numFmtId="49" fontId="18" fillId="0" borderId="0" xfId="0" applyNumberFormat="1" applyFont="1" applyBorder="1" applyAlignment="1">
      <alignment horizontal="left"/>
    </xf>
    <xf numFmtId="0" fontId="6" fillId="33" borderId="0" xfId="0" applyFont="1" applyFill="1" applyAlignment="1" applyProtection="1">
      <alignment/>
      <protection/>
    </xf>
    <xf numFmtId="0" fontId="6" fillId="33" borderId="0" xfId="0" applyFont="1" applyFill="1" applyAlignment="1" applyProtection="1">
      <alignment vertical="center"/>
      <protection/>
    </xf>
    <xf numFmtId="49" fontId="18" fillId="0" borderId="0" xfId="0" applyNumberFormat="1" applyFont="1" applyAlignment="1">
      <alignment vertical="center"/>
    </xf>
    <xf numFmtId="0" fontId="4" fillId="33" borderId="0" xfId="0" applyFont="1" applyFill="1" applyAlignment="1" applyProtection="1">
      <alignment horizontal="center"/>
      <protection/>
    </xf>
    <xf numFmtId="49" fontId="0" fillId="33" borderId="0" xfId="0" applyNumberFormat="1" applyFont="1" applyFill="1" applyBorder="1" applyAlignment="1">
      <alignment horizontal="left"/>
    </xf>
    <xf numFmtId="49" fontId="18" fillId="0" borderId="0" xfId="0" applyNumberFormat="1" applyFont="1" applyAlignment="1">
      <alignment/>
    </xf>
    <xf numFmtId="0" fontId="6" fillId="0" borderId="0" xfId="0" applyFont="1" applyAlignment="1" applyProtection="1">
      <alignment horizontal="left"/>
      <protection/>
    </xf>
    <xf numFmtId="0" fontId="20" fillId="35" borderId="0" xfId="0" applyFont="1" applyFill="1" applyBorder="1" applyAlignment="1" applyProtection="1">
      <alignment/>
      <protection/>
    </xf>
    <xf numFmtId="0" fontId="6" fillId="0" borderId="0" xfId="0" applyFont="1" applyFill="1" applyAlignment="1" applyProtection="1">
      <alignment/>
      <protection/>
    </xf>
    <xf numFmtId="0" fontId="22" fillId="35" borderId="0" xfId="0" applyFont="1" applyFill="1" applyBorder="1" applyAlignment="1" applyProtection="1">
      <alignment horizontal="left"/>
      <protection/>
    </xf>
    <xf numFmtId="0" fontId="6" fillId="33" borderId="0" xfId="0" applyFont="1" applyFill="1" applyBorder="1" applyAlignment="1" applyProtection="1">
      <alignment horizontal="center"/>
      <protection/>
    </xf>
    <xf numFmtId="49" fontId="18" fillId="33" borderId="0" xfId="0" applyNumberFormat="1" applyFont="1" applyFill="1" applyAlignment="1">
      <alignment/>
    </xf>
    <xf numFmtId="0" fontId="24" fillId="0" borderId="0" xfId="0" applyFont="1" applyFill="1" applyBorder="1" applyAlignment="1">
      <alignment vertical="center"/>
    </xf>
    <xf numFmtId="0" fontId="30" fillId="33" borderId="0" xfId="0" applyFont="1" applyFill="1" applyAlignment="1" applyProtection="1">
      <alignment/>
      <protection/>
    </xf>
    <xf numFmtId="3" fontId="32" fillId="0" borderId="0" xfId="60" applyNumberFormat="1" applyFont="1" applyFill="1" applyBorder="1" applyAlignment="1">
      <alignment horizontal="left"/>
      <protection/>
    </xf>
    <xf numFmtId="0" fontId="33" fillId="0" borderId="0" xfId="0" applyFont="1" applyAlignment="1">
      <alignment/>
    </xf>
    <xf numFmtId="0" fontId="3" fillId="0" borderId="0" xfId="45" applyAlignment="1" applyProtection="1">
      <alignment horizontal="center" wrapText="1"/>
      <protection/>
    </xf>
    <xf numFmtId="0" fontId="6" fillId="33" borderId="0" xfId="0" applyFont="1" applyFill="1" applyBorder="1" applyAlignment="1" applyProtection="1">
      <alignment/>
      <protection/>
    </xf>
    <xf numFmtId="3" fontId="34" fillId="0" borderId="0" xfId="60" applyNumberFormat="1" applyFont="1" applyFill="1" applyBorder="1" applyAlignment="1">
      <alignment horizontal="left"/>
      <protection/>
    </xf>
    <xf numFmtId="49" fontId="0" fillId="0" borderId="0" xfId="0" applyNumberFormat="1" applyFont="1" applyFill="1" applyAlignment="1">
      <alignment vertical="center" wrapText="1"/>
    </xf>
    <xf numFmtId="0" fontId="36" fillId="0" borderId="0" xfId="0" applyFont="1" applyAlignment="1">
      <alignment vertical="center"/>
    </xf>
    <xf numFmtId="49" fontId="6" fillId="0" borderId="0" xfId="0" applyNumberFormat="1" applyFont="1" applyAlignment="1">
      <alignment/>
    </xf>
    <xf numFmtId="49" fontId="38" fillId="0" borderId="0" xfId="0" applyNumberFormat="1" applyFont="1" applyAlignment="1" applyProtection="1">
      <alignment horizontal="left" wrapText="1"/>
      <protection/>
    </xf>
    <xf numFmtId="0" fontId="0" fillId="0" borderId="0" xfId="0" applyAlignment="1">
      <alignment/>
    </xf>
    <xf numFmtId="0" fontId="0" fillId="0" borderId="0" xfId="0" applyFont="1" applyAlignment="1">
      <alignment vertical="top" wrapText="1"/>
    </xf>
    <xf numFmtId="0" fontId="42" fillId="0" borderId="0" xfId="0" applyFont="1" applyAlignment="1">
      <alignment/>
    </xf>
    <xf numFmtId="0" fontId="39" fillId="0" borderId="10" xfId="0" applyFont="1" applyBorder="1" applyAlignment="1">
      <alignment/>
    </xf>
    <xf numFmtId="49" fontId="43" fillId="0" borderId="0" xfId="0" applyNumberFormat="1" applyFont="1" applyAlignment="1" applyProtection="1">
      <alignment horizontal="right" wrapText="1"/>
      <protection/>
    </xf>
    <xf numFmtId="0" fontId="41" fillId="0" borderId="0" xfId="0" applyFont="1" applyAlignment="1">
      <alignment horizontal="left" vertical="center" wrapText="1"/>
    </xf>
    <xf numFmtId="0" fontId="0" fillId="0" borderId="0" xfId="0" applyNumberFormat="1" applyFont="1" applyAlignment="1" applyProtection="1">
      <alignment vertical="top" wrapText="1"/>
      <protection/>
    </xf>
    <xf numFmtId="49" fontId="0" fillId="0" borderId="0" xfId="0" applyNumberFormat="1" applyFont="1" applyAlignment="1" applyProtection="1">
      <alignment vertical="top" wrapText="1"/>
      <protection/>
    </xf>
    <xf numFmtId="49" fontId="13" fillId="0" borderId="0" xfId="0" applyNumberFormat="1" applyFont="1" applyAlignment="1" applyProtection="1">
      <alignment horizontal="center" vertical="top" wrapText="1"/>
      <protection/>
    </xf>
    <xf numFmtId="49" fontId="13" fillId="0" borderId="0" xfId="45" applyNumberFormat="1" applyFont="1" applyAlignment="1" applyProtection="1">
      <alignment horizontal="center" vertical="top" wrapText="1"/>
      <protection/>
    </xf>
    <xf numFmtId="49" fontId="0" fillId="0" borderId="0" xfId="0" applyNumberFormat="1" applyFont="1" applyAlignment="1" applyProtection="1">
      <alignment horizontal="left" vertical="top" wrapText="1"/>
      <protection/>
    </xf>
    <xf numFmtId="49" fontId="8" fillId="0" borderId="0" xfId="0" applyNumberFormat="1" applyFont="1" applyAlignment="1" applyProtection="1">
      <alignment horizontal="left" vertical="top" wrapText="1"/>
      <protection/>
    </xf>
    <xf numFmtId="49" fontId="0" fillId="0" borderId="0" xfId="0" applyNumberFormat="1" applyFont="1" applyFill="1" applyAlignment="1" applyProtection="1">
      <alignment vertical="top" wrapText="1"/>
      <protection/>
    </xf>
    <xf numFmtId="49" fontId="4" fillId="0" borderId="0" xfId="0" applyNumberFormat="1" applyFont="1" applyAlignment="1">
      <alignment vertical="center" wrapText="1"/>
    </xf>
    <xf numFmtId="49" fontId="16" fillId="0" borderId="0" xfId="0" applyNumberFormat="1" applyFont="1" applyAlignment="1">
      <alignment vertical="center" wrapText="1"/>
    </xf>
    <xf numFmtId="49" fontId="0" fillId="0" borderId="0" xfId="0" applyNumberFormat="1" applyFont="1" applyAlignment="1" quotePrefix="1">
      <alignment vertical="center" wrapText="1"/>
    </xf>
    <xf numFmtId="0" fontId="0" fillId="0" borderId="0" xfId="0" applyFont="1" applyFill="1" applyBorder="1" applyAlignment="1" quotePrefix="1">
      <alignment/>
    </xf>
    <xf numFmtId="0" fontId="0" fillId="0" borderId="0" xfId="0" applyFont="1" applyFill="1" applyBorder="1" applyAlignment="1" quotePrefix="1">
      <alignment vertical="center"/>
    </xf>
    <xf numFmtId="0" fontId="0" fillId="0" borderId="0" xfId="0" applyFont="1" applyBorder="1" applyAlignment="1" quotePrefix="1">
      <alignment/>
    </xf>
    <xf numFmtId="49" fontId="0" fillId="0" borderId="0" xfId="0" applyNumberFormat="1" applyFont="1" applyAlignment="1">
      <alignment horizontal="left" vertical="center" wrapText="1"/>
    </xf>
    <xf numFmtId="0" fontId="30" fillId="33" borderId="0" xfId="0" applyFont="1" applyFill="1" applyBorder="1" applyAlignment="1" applyProtection="1">
      <alignment/>
      <protection/>
    </xf>
    <xf numFmtId="0" fontId="30" fillId="33" borderId="0" xfId="0" applyFont="1" applyFill="1" applyBorder="1" applyAlignment="1" applyProtection="1">
      <alignment horizontal="right"/>
      <protection/>
    </xf>
    <xf numFmtId="0" fontId="45" fillId="33" borderId="0" xfId="0" applyFont="1" applyFill="1" applyBorder="1" applyAlignment="1" applyProtection="1">
      <alignment horizontal="right"/>
      <protection/>
    </xf>
    <xf numFmtId="0" fontId="39" fillId="33" borderId="0" xfId="0" applyFont="1" applyFill="1" applyAlignment="1" applyProtection="1">
      <alignment horizontal="right" vertical="center"/>
      <protection/>
    </xf>
    <xf numFmtId="0" fontId="30" fillId="33" borderId="0" xfId="0" applyFont="1" applyFill="1" applyAlignment="1" applyProtection="1" quotePrefix="1">
      <alignment vertical="center"/>
      <protection/>
    </xf>
    <xf numFmtId="0" fontId="30" fillId="33" borderId="0" xfId="0" applyFont="1" applyFill="1" applyAlignment="1" applyProtection="1" quotePrefix="1">
      <alignment horizontal="right" vertical="center"/>
      <protection/>
    </xf>
    <xf numFmtId="0" fontId="30" fillId="33" borderId="0" xfId="0" applyFont="1" applyFill="1" applyAlignment="1" applyProtection="1">
      <alignment horizontal="center"/>
      <protection/>
    </xf>
    <xf numFmtId="0" fontId="39" fillId="33" borderId="0" xfId="0" applyFont="1" applyFill="1" applyAlignment="1" applyProtection="1">
      <alignment/>
      <protection/>
    </xf>
    <xf numFmtId="49" fontId="39" fillId="33" borderId="0" xfId="0" applyNumberFormat="1" applyFont="1" applyFill="1" applyBorder="1" applyAlignment="1">
      <alignment horizontal="left"/>
    </xf>
    <xf numFmtId="0" fontId="30" fillId="33" borderId="0" xfId="0" applyFont="1" applyFill="1" applyAlignment="1" applyProtection="1">
      <alignment/>
      <protection/>
    </xf>
    <xf numFmtId="201" fontId="30" fillId="33" borderId="0" xfId="0" applyNumberFormat="1" applyFont="1" applyFill="1" applyAlignment="1" applyProtection="1">
      <alignment horizontal="right"/>
      <protection/>
    </xf>
    <xf numFmtId="49" fontId="39" fillId="33" borderId="0" xfId="0" applyNumberFormat="1" applyFont="1" applyFill="1" applyBorder="1" applyAlignment="1">
      <alignment horizontal="right" vertical="top"/>
    </xf>
    <xf numFmtId="49" fontId="39" fillId="33" borderId="0" xfId="0" applyNumberFormat="1" applyFont="1" applyFill="1" applyBorder="1" applyAlignment="1">
      <alignment horizontal="left" vertical="top"/>
    </xf>
    <xf numFmtId="0" fontId="39" fillId="0" borderId="0" xfId="0" applyFont="1" applyAlignment="1" applyProtection="1">
      <alignment horizontal="left"/>
      <protection/>
    </xf>
    <xf numFmtId="49" fontId="4" fillId="0" borderId="0" xfId="0" applyNumberFormat="1" applyFont="1" applyFill="1" applyAlignment="1" applyProtection="1">
      <alignment horizontal="left" vertical="top" wrapText="1"/>
      <protection/>
    </xf>
    <xf numFmtId="0" fontId="0" fillId="0" borderId="0" xfId="0" applyFont="1" applyAlignment="1">
      <alignment horizontal="left" wrapText="1"/>
    </xf>
    <xf numFmtId="0" fontId="0" fillId="0" borderId="0" xfId="0" applyNumberFormat="1" applyFont="1" applyAlignment="1" applyProtection="1">
      <alignment horizontal="left" vertical="top" wrapText="1"/>
      <protection/>
    </xf>
    <xf numFmtId="0" fontId="0" fillId="0" borderId="0" xfId="0" applyFont="1" applyFill="1" applyAlignment="1">
      <alignment vertical="center"/>
    </xf>
    <xf numFmtId="0" fontId="4" fillId="0" borderId="0" xfId="0" applyFont="1" applyAlignment="1">
      <alignment vertical="center" wrapText="1"/>
    </xf>
    <xf numFmtId="0" fontId="8" fillId="0" borderId="0" xfId="0" applyFont="1" applyFill="1" applyAlignment="1">
      <alignment vertical="center"/>
    </xf>
    <xf numFmtId="0" fontId="0" fillId="0" borderId="0" xfId="0" applyNumberFormat="1" applyFont="1" applyFill="1" applyAlignment="1">
      <alignment vertical="center" wrapText="1"/>
    </xf>
    <xf numFmtId="49" fontId="7" fillId="0" borderId="0" xfId="0" applyNumberFormat="1" applyFont="1" applyFill="1" applyAlignment="1">
      <alignment vertical="center" wrapText="1"/>
    </xf>
    <xf numFmtId="0" fontId="0" fillId="0" borderId="0" xfId="0" applyFont="1" applyFill="1" applyAlignment="1">
      <alignment vertical="center" wrapText="1"/>
    </xf>
    <xf numFmtId="49" fontId="10" fillId="0" borderId="0" xfId="0" applyNumberFormat="1" applyFont="1" applyAlignment="1">
      <alignment vertical="center" wrapText="1"/>
    </xf>
    <xf numFmtId="0" fontId="39" fillId="33" borderId="0" xfId="0" applyFont="1" applyFill="1" applyBorder="1" applyAlignment="1" applyProtection="1">
      <alignment horizontal="left"/>
      <protection/>
    </xf>
    <xf numFmtId="0" fontId="23" fillId="0" borderId="0" xfId="0" applyFont="1" applyAlignment="1">
      <alignment/>
    </xf>
    <xf numFmtId="0" fontId="4" fillId="0" borderId="0" xfId="0" applyFont="1" applyFill="1" applyAlignment="1" quotePrefix="1">
      <alignment/>
    </xf>
    <xf numFmtId="0" fontId="4" fillId="0" borderId="0" xfId="0" applyNumberFormat="1" applyFont="1" applyFill="1" applyAlignment="1">
      <alignment/>
    </xf>
    <xf numFmtId="0" fontId="4" fillId="0" borderId="0" xfId="0" applyFont="1" applyFill="1" applyAlignment="1">
      <alignment/>
    </xf>
    <xf numFmtId="0" fontId="0" fillId="0" borderId="0" xfId="0" applyFont="1" applyAlignment="1">
      <alignment/>
    </xf>
    <xf numFmtId="0" fontId="47" fillId="0" borderId="0" xfId="0" applyFont="1" applyAlignment="1">
      <alignment horizontal="justify"/>
    </xf>
    <xf numFmtId="3" fontId="0" fillId="0" borderId="0" xfId="0" applyNumberFormat="1" applyFont="1" applyAlignment="1" applyProtection="1">
      <alignment wrapText="1"/>
      <protection/>
    </xf>
    <xf numFmtId="0" fontId="49" fillId="0" borderId="0" xfId="0" applyFont="1" applyAlignment="1">
      <alignment horizontal="justify"/>
    </xf>
    <xf numFmtId="0" fontId="48" fillId="0" borderId="11" xfId="0" applyFont="1" applyBorder="1" applyAlignment="1">
      <alignment/>
    </xf>
    <xf numFmtId="0" fontId="48" fillId="0" borderId="12" xfId="0" applyFont="1" applyBorder="1" applyAlignment="1">
      <alignment horizontal="left"/>
    </xf>
    <xf numFmtId="0" fontId="48" fillId="0" borderId="13" xfId="0" applyFont="1" applyBorder="1" applyAlignment="1">
      <alignment/>
    </xf>
    <xf numFmtId="0" fontId="48" fillId="0" borderId="0" xfId="0" applyFont="1" applyAlignment="1">
      <alignment/>
    </xf>
    <xf numFmtId="0" fontId="39" fillId="36" borderId="0" xfId="0" applyNumberFormat="1" applyFont="1" applyFill="1" applyBorder="1" applyAlignment="1" applyProtection="1">
      <alignment horizontal="center" wrapText="1"/>
      <protection/>
    </xf>
    <xf numFmtId="49" fontId="39" fillId="0" borderId="0" xfId="0" applyNumberFormat="1" applyFont="1" applyAlignment="1" applyProtection="1">
      <alignment wrapText="1"/>
      <protection/>
    </xf>
    <xf numFmtId="0" fontId="47" fillId="0" borderId="14" xfId="0" applyFont="1" applyBorder="1" applyAlignment="1">
      <alignment horizontal="justify"/>
    </xf>
    <xf numFmtId="180" fontId="47" fillId="0" borderId="0" xfId="0" applyNumberFormat="1" applyFont="1" applyBorder="1" applyAlignment="1">
      <alignment horizontal="center"/>
    </xf>
    <xf numFmtId="0" fontId="47" fillId="0" borderId="15" xfId="0" applyFont="1" applyBorder="1" applyAlignment="1">
      <alignment horizontal="left"/>
    </xf>
    <xf numFmtId="49" fontId="0" fillId="36" borderId="0" xfId="0" applyNumberFormat="1" applyFont="1" applyFill="1" applyBorder="1" applyAlignment="1" applyProtection="1">
      <alignment horizontal="center" wrapText="1"/>
      <protection/>
    </xf>
    <xf numFmtId="0" fontId="50" fillId="34" borderId="16" xfId="0" applyFont="1" applyFill="1" applyBorder="1" applyAlignment="1">
      <alignment/>
    </xf>
    <xf numFmtId="0" fontId="51" fillId="34" borderId="17" xfId="0" applyFont="1" applyFill="1" applyBorder="1" applyAlignment="1">
      <alignment/>
    </xf>
    <xf numFmtId="0" fontId="50" fillId="34" borderId="18" xfId="0" applyFont="1" applyFill="1" applyBorder="1" applyAlignment="1">
      <alignment/>
    </xf>
    <xf numFmtId="0" fontId="0" fillId="36" borderId="0" xfId="0" applyNumberFormat="1" applyFont="1" applyFill="1" applyBorder="1" applyAlignment="1" applyProtection="1">
      <alignment horizontal="center" wrapText="1"/>
      <protection/>
    </xf>
    <xf numFmtId="0" fontId="47" fillId="0" borderId="0" xfId="0" applyFont="1" applyAlignment="1">
      <alignment/>
    </xf>
    <xf numFmtId="0" fontId="47" fillId="0" borderId="0" xfId="0" applyFont="1" applyFill="1" applyBorder="1" applyAlignment="1">
      <alignment horizontal="justify"/>
    </xf>
    <xf numFmtId="49" fontId="52" fillId="0" borderId="0" xfId="0" applyNumberFormat="1" applyFont="1" applyBorder="1" applyAlignment="1" applyProtection="1">
      <alignment/>
      <protection/>
    </xf>
    <xf numFmtId="49" fontId="47" fillId="0" borderId="0" xfId="0" applyNumberFormat="1" applyFont="1" applyFill="1" applyBorder="1" applyAlignment="1" applyProtection="1">
      <alignment wrapText="1"/>
      <protection/>
    </xf>
    <xf numFmtId="0" fontId="47" fillId="0" borderId="0" xfId="0" applyFont="1" applyFill="1" applyBorder="1" applyAlignment="1">
      <alignment/>
    </xf>
    <xf numFmtId="49" fontId="47" fillId="0" borderId="0" xfId="0" applyNumberFormat="1" applyFont="1" applyAlignment="1" applyProtection="1">
      <alignment wrapText="1"/>
      <protection/>
    </xf>
    <xf numFmtId="0" fontId="47" fillId="0" borderId="0" xfId="0" applyNumberFormat="1" applyFont="1" applyAlignment="1" applyProtection="1">
      <alignment wrapText="1"/>
      <protection/>
    </xf>
    <xf numFmtId="49" fontId="48" fillId="0" borderId="0" xfId="0" applyNumberFormat="1" applyFont="1" applyFill="1" applyBorder="1" applyAlignment="1" applyProtection="1">
      <alignment wrapText="1"/>
      <protection/>
    </xf>
    <xf numFmtId="0" fontId="47" fillId="0" borderId="0" xfId="0" applyNumberFormat="1" applyFont="1" applyFill="1" applyBorder="1" applyAlignment="1" applyProtection="1">
      <alignment horizontal="left" wrapText="1"/>
      <protection/>
    </xf>
    <xf numFmtId="3" fontId="48" fillId="0" borderId="0" xfId="0" applyNumberFormat="1" applyFont="1" applyFill="1" applyBorder="1" applyAlignment="1" applyProtection="1">
      <alignment wrapText="1"/>
      <protection/>
    </xf>
    <xf numFmtId="3" fontId="48" fillId="0" borderId="0" xfId="0" applyNumberFormat="1" applyFont="1" applyAlignment="1">
      <alignment horizontal="justify"/>
    </xf>
    <xf numFmtId="0" fontId="47" fillId="0" borderId="0" xfId="0" applyNumberFormat="1" applyFont="1" applyAlignment="1">
      <alignment/>
    </xf>
    <xf numFmtId="0" fontId="52" fillId="0" borderId="0" xfId="0" applyFont="1" applyAlignment="1">
      <alignment horizontal="justify"/>
    </xf>
    <xf numFmtId="0" fontId="52" fillId="0" borderId="0" xfId="0" applyFont="1" applyFill="1" applyAlignment="1">
      <alignment horizontal="justify"/>
    </xf>
    <xf numFmtId="0" fontId="47" fillId="0" borderId="0" xfId="0" applyFont="1" applyFill="1" applyAlignment="1">
      <alignment/>
    </xf>
    <xf numFmtId="0" fontId="47" fillId="0" borderId="0" xfId="0" applyNumberFormat="1" applyFont="1" applyFill="1" applyAlignment="1">
      <alignment/>
    </xf>
    <xf numFmtId="49" fontId="47" fillId="33" borderId="19" xfId="0" applyNumberFormat="1" applyFont="1" applyFill="1" applyBorder="1" applyAlignment="1" applyProtection="1">
      <alignment horizontal="left" wrapText="1"/>
      <protection/>
    </xf>
    <xf numFmtId="3" fontId="47" fillId="36" borderId="20" xfId="0" applyNumberFormat="1" applyFont="1" applyFill="1" applyBorder="1" applyAlignment="1" applyProtection="1">
      <alignment wrapText="1"/>
      <protection/>
    </xf>
    <xf numFmtId="0" fontId="48" fillId="0" borderId="0" xfId="0" applyFont="1" applyFill="1" applyAlignment="1">
      <alignment/>
    </xf>
    <xf numFmtId="0" fontId="48" fillId="0" borderId="0" xfId="0" applyNumberFormat="1" applyFont="1" applyFill="1" applyAlignment="1">
      <alignment/>
    </xf>
    <xf numFmtId="49" fontId="47" fillId="0" borderId="0" xfId="0" applyNumberFormat="1" applyFont="1" applyFill="1" applyAlignment="1" applyProtection="1">
      <alignment wrapText="1"/>
      <protection/>
    </xf>
    <xf numFmtId="3" fontId="47" fillId="36" borderId="21" xfId="0" applyNumberFormat="1" applyFont="1" applyFill="1" applyBorder="1" applyAlignment="1" applyProtection="1">
      <alignment wrapText="1"/>
      <protection/>
    </xf>
    <xf numFmtId="49" fontId="48" fillId="0" borderId="0" xfId="0" applyNumberFormat="1" applyFont="1" applyFill="1" applyAlignment="1" applyProtection="1">
      <alignment/>
      <protection/>
    </xf>
    <xf numFmtId="0" fontId="47" fillId="33" borderId="19" xfId="0" applyNumberFormat="1" applyFont="1" applyFill="1" applyBorder="1" applyAlignment="1" applyProtection="1">
      <alignment horizontal="center" wrapText="1"/>
      <protection/>
    </xf>
    <xf numFmtId="49" fontId="47" fillId="33" borderId="22" xfId="0" applyNumberFormat="1" applyFont="1" applyFill="1" applyBorder="1" applyAlignment="1" applyProtection="1">
      <alignment horizontal="center" wrapText="1"/>
      <protection/>
    </xf>
    <xf numFmtId="0" fontId="52" fillId="0" borderId="0" xfId="0" applyFont="1" applyAlignment="1">
      <alignment/>
    </xf>
    <xf numFmtId="0" fontId="47" fillId="0" borderId="0" xfId="0" applyNumberFormat="1" applyFont="1" applyAlignment="1" applyProtection="1">
      <alignment horizontal="left" wrapText="1"/>
      <protection/>
    </xf>
    <xf numFmtId="0" fontId="0" fillId="0" borderId="0" xfId="0" applyNumberFormat="1" applyFont="1" applyAlignment="1" applyProtection="1">
      <alignment/>
      <protection/>
    </xf>
    <xf numFmtId="49" fontId="50" fillId="34" borderId="23" xfId="0" applyNumberFormat="1" applyFont="1" applyFill="1" applyBorder="1" applyAlignment="1" applyProtection="1">
      <alignment wrapText="1"/>
      <protection/>
    </xf>
    <xf numFmtId="49" fontId="52" fillId="0" borderId="0" xfId="0" applyNumberFormat="1" applyFont="1" applyFill="1" applyBorder="1" applyAlignment="1" applyProtection="1">
      <alignment wrapText="1"/>
      <protection/>
    </xf>
    <xf numFmtId="49" fontId="47" fillId="0" borderId="0" xfId="0" applyNumberFormat="1" applyFont="1" applyFill="1" applyBorder="1" applyAlignment="1" applyProtection="1">
      <alignment horizontal="left" wrapText="1"/>
      <protection/>
    </xf>
    <xf numFmtId="49" fontId="47" fillId="0" borderId="0" xfId="0" applyNumberFormat="1" applyFont="1" applyFill="1" applyBorder="1" applyAlignment="1" applyProtection="1">
      <alignment/>
      <protection/>
    </xf>
    <xf numFmtId="49" fontId="0" fillId="0" borderId="0" xfId="0" applyNumberFormat="1" applyFont="1" applyBorder="1" applyAlignment="1" applyProtection="1">
      <alignment wrapText="1"/>
      <protection/>
    </xf>
    <xf numFmtId="49" fontId="47" fillId="33" borderId="24" xfId="0" applyNumberFormat="1" applyFont="1" applyFill="1" applyBorder="1" applyAlignment="1" applyProtection="1">
      <alignment horizontal="center" wrapText="1"/>
      <protection/>
    </xf>
    <xf numFmtId="49" fontId="47" fillId="33" borderId="25" xfId="0" applyNumberFormat="1" applyFont="1" applyFill="1" applyBorder="1" applyAlignment="1" applyProtection="1">
      <alignment horizontal="center" wrapText="1"/>
      <protection/>
    </xf>
    <xf numFmtId="49" fontId="47" fillId="33" borderId="26" xfId="0" applyNumberFormat="1" applyFont="1" applyFill="1" applyBorder="1" applyAlignment="1" applyProtection="1">
      <alignment horizontal="center" wrapText="1"/>
      <protection/>
    </xf>
    <xf numFmtId="49" fontId="47" fillId="0" borderId="0" xfId="0" applyNumberFormat="1" applyFont="1" applyFill="1" applyBorder="1" applyAlignment="1" applyProtection="1">
      <alignment horizontal="right" wrapText="1"/>
      <protection/>
    </xf>
    <xf numFmtId="0" fontId="47" fillId="33" borderId="27" xfId="0" applyNumberFormat="1" applyFont="1" applyFill="1" applyBorder="1" applyAlignment="1" applyProtection="1">
      <alignment horizontal="center" wrapText="1"/>
      <protection/>
    </xf>
    <xf numFmtId="3" fontId="47" fillId="36" borderId="28" xfId="0" applyNumberFormat="1" applyFont="1" applyFill="1" applyBorder="1" applyAlignment="1" applyProtection="1">
      <alignment wrapText="1"/>
      <protection/>
    </xf>
    <xf numFmtId="3" fontId="48" fillId="36" borderId="28" xfId="0" applyNumberFormat="1" applyFont="1" applyFill="1" applyBorder="1" applyAlignment="1" applyProtection="1">
      <alignment wrapText="1"/>
      <protection/>
    </xf>
    <xf numFmtId="0" fontId="47" fillId="0" borderId="0" xfId="0" applyNumberFormat="1" applyFont="1" applyFill="1" applyBorder="1" applyAlignment="1" applyProtection="1">
      <alignment wrapText="1"/>
      <protection/>
    </xf>
    <xf numFmtId="1" fontId="48" fillId="0" borderId="0" xfId="0" applyNumberFormat="1" applyFont="1" applyFill="1" applyBorder="1" applyAlignment="1" applyProtection="1">
      <alignment wrapText="1"/>
      <protection/>
    </xf>
    <xf numFmtId="1" fontId="47" fillId="0" borderId="0" xfId="0" applyNumberFormat="1" applyFont="1" applyFill="1" applyBorder="1" applyAlignment="1" applyProtection="1">
      <alignment wrapText="1"/>
      <protection/>
    </xf>
    <xf numFmtId="1" fontId="53" fillId="0" borderId="0" xfId="0" applyNumberFormat="1" applyFont="1" applyFill="1" applyBorder="1" applyAlignment="1" applyProtection="1">
      <alignment wrapText="1"/>
      <protection/>
    </xf>
    <xf numFmtId="49" fontId="0" fillId="0" borderId="0" xfId="0" applyNumberFormat="1" applyFont="1" applyFill="1" applyBorder="1" applyAlignment="1" applyProtection="1">
      <alignment wrapText="1"/>
      <protection/>
    </xf>
    <xf numFmtId="3" fontId="47" fillId="36" borderId="29" xfId="0" applyNumberFormat="1" applyFont="1" applyFill="1" applyBorder="1" applyAlignment="1" applyProtection="1">
      <alignment wrapText="1"/>
      <protection/>
    </xf>
    <xf numFmtId="3" fontId="48" fillId="36" borderId="29" xfId="0" applyNumberFormat="1" applyFont="1" applyFill="1" applyBorder="1" applyAlignment="1" applyProtection="1">
      <alignment wrapText="1"/>
      <protection/>
    </xf>
    <xf numFmtId="3" fontId="48" fillId="0" borderId="0" xfId="0" applyNumberFormat="1" applyFont="1" applyBorder="1" applyAlignment="1">
      <alignment wrapText="1"/>
    </xf>
    <xf numFmtId="3" fontId="48" fillId="0" borderId="0" xfId="0" applyNumberFormat="1" applyFont="1" applyAlignment="1">
      <alignment wrapText="1"/>
    </xf>
    <xf numFmtId="3" fontId="48" fillId="0" borderId="0" xfId="0" applyNumberFormat="1" applyFont="1" applyBorder="1" applyAlignment="1" applyProtection="1">
      <alignment vertical="top" wrapText="1"/>
      <protection/>
    </xf>
    <xf numFmtId="3" fontId="48" fillId="0" borderId="0" xfId="0" applyNumberFormat="1" applyFont="1" applyAlignment="1" applyProtection="1">
      <alignment vertical="top" wrapText="1"/>
      <protection/>
    </xf>
    <xf numFmtId="1" fontId="0"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right"/>
      <protection/>
    </xf>
    <xf numFmtId="0" fontId="0" fillId="0" borderId="0" xfId="0" applyNumberFormat="1" applyFont="1" applyBorder="1" applyAlignment="1" applyProtection="1">
      <alignment wrapText="1"/>
      <protection/>
    </xf>
    <xf numFmtId="0" fontId="47" fillId="33" borderId="30" xfId="0" applyNumberFormat="1" applyFont="1" applyFill="1" applyBorder="1" applyAlignment="1" applyProtection="1">
      <alignment horizontal="center" wrapText="1"/>
      <protection/>
    </xf>
    <xf numFmtId="3" fontId="47" fillId="36" borderId="31" xfId="0" applyNumberFormat="1" applyFont="1" applyFill="1" applyBorder="1" applyAlignment="1" applyProtection="1">
      <alignment wrapText="1"/>
      <protection/>
    </xf>
    <xf numFmtId="3" fontId="47" fillId="36" borderId="32" xfId="0" applyNumberFormat="1" applyFont="1" applyFill="1" applyBorder="1" applyAlignment="1" applyProtection="1">
      <alignment wrapText="1"/>
      <protection/>
    </xf>
    <xf numFmtId="3" fontId="48" fillId="36" borderId="32" xfId="0" applyNumberFormat="1" applyFont="1" applyFill="1" applyBorder="1" applyAlignment="1" applyProtection="1">
      <alignment wrapText="1"/>
      <protection/>
    </xf>
    <xf numFmtId="49" fontId="53" fillId="33" borderId="27" xfId="0" applyNumberFormat="1" applyFont="1" applyFill="1" applyBorder="1" applyAlignment="1" applyProtection="1">
      <alignment horizontal="center" wrapText="1"/>
      <protection/>
    </xf>
    <xf numFmtId="49" fontId="53" fillId="36" borderId="33" xfId="0" applyNumberFormat="1" applyFont="1" applyFill="1" applyBorder="1" applyAlignment="1" applyProtection="1">
      <alignment wrapText="1"/>
      <protection/>
    </xf>
    <xf numFmtId="0" fontId="53" fillId="0" borderId="0" xfId="0" applyNumberFormat="1" applyFont="1" applyFill="1" applyBorder="1" applyAlignment="1" applyProtection="1">
      <alignment wrapText="1"/>
      <protection/>
    </xf>
    <xf numFmtId="49" fontId="53" fillId="0" borderId="0" xfId="0" applyNumberFormat="1" applyFont="1" applyFill="1" applyBorder="1" applyAlignment="1" applyProtection="1">
      <alignment wrapText="1"/>
      <protection/>
    </xf>
    <xf numFmtId="1" fontId="52" fillId="0" borderId="0" xfId="0" applyNumberFormat="1" applyFont="1" applyFill="1" applyBorder="1" applyAlignment="1" applyProtection="1">
      <alignment wrapText="1"/>
      <protection/>
    </xf>
    <xf numFmtId="49" fontId="47" fillId="33" borderId="27" xfId="0" applyNumberFormat="1" applyFont="1" applyFill="1" applyBorder="1" applyAlignment="1" applyProtection="1">
      <alignment horizontal="center" wrapText="1"/>
      <protection/>
    </xf>
    <xf numFmtId="0" fontId="47" fillId="36" borderId="21" xfId="0" applyNumberFormat="1" applyFont="1" applyFill="1" applyBorder="1" applyAlignment="1" applyProtection="1">
      <alignment wrapText="1"/>
      <protection/>
    </xf>
    <xf numFmtId="49" fontId="47" fillId="36" borderId="33" xfId="0" applyNumberFormat="1" applyFont="1" applyFill="1" applyBorder="1" applyAlignment="1" applyProtection="1">
      <alignment wrapText="1"/>
      <protection/>
    </xf>
    <xf numFmtId="0" fontId="47" fillId="36" borderId="33" xfId="0" applyNumberFormat="1" applyFont="1" applyFill="1" applyBorder="1" applyAlignment="1" applyProtection="1">
      <alignment wrapText="1"/>
      <protection/>
    </xf>
    <xf numFmtId="1" fontId="48" fillId="0" borderId="0" xfId="0" applyNumberFormat="1" applyFont="1" applyFill="1" applyBorder="1" applyAlignment="1" applyProtection="1">
      <alignment horizontal="left" wrapText="1"/>
      <protection/>
    </xf>
    <xf numFmtId="0" fontId="48" fillId="0" borderId="0" xfId="0" applyNumberFormat="1" applyFont="1" applyFill="1" applyBorder="1" applyAlignment="1" applyProtection="1">
      <alignment horizontal="right" wrapText="1"/>
      <protection/>
    </xf>
    <xf numFmtId="49" fontId="47" fillId="0" borderId="0" xfId="0" applyNumberFormat="1" applyFont="1" applyBorder="1" applyAlignment="1" applyProtection="1">
      <alignment wrapText="1"/>
      <protection/>
    </xf>
    <xf numFmtId="3" fontId="48" fillId="36" borderId="21" xfId="0" applyNumberFormat="1" applyFont="1" applyFill="1" applyBorder="1" applyAlignment="1" applyProtection="1">
      <alignment wrapText="1"/>
      <protection/>
    </xf>
    <xf numFmtId="3" fontId="53" fillId="36" borderId="21" xfId="0" applyNumberFormat="1" applyFont="1" applyFill="1" applyBorder="1" applyAlignment="1" applyProtection="1">
      <alignment wrapText="1"/>
      <protection/>
    </xf>
    <xf numFmtId="3" fontId="48" fillId="36" borderId="31" xfId="0" applyNumberFormat="1" applyFont="1" applyFill="1" applyBorder="1" applyAlignment="1" applyProtection="1">
      <alignment wrapText="1"/>
      <protection/>
    </xf>
    <xf numFmtId="3" fontId="53" fillId="36" borderId="31" xfId="0" applyNumberFormat="1" applyFont="1" applyFill="1" applyBorder="1" applyAlignment="1" applyProtection="1">
      <alignment wrapText="1"/>
      <protection/>
    </xf>
    <xf numFmtId="3" fontId="53" fillId="36" borderId="34" xfId="0" applyNumberFormat="1" applyFont="1" applyFill="1" applyBorder="1" applyAlignment="1" applyProtection="1">
      <alignment wrapText="1"/>
      <protection/>
    </xf>
    <xf numFmtId="49" fontId="53" fillId="36" borderId="35" xfId="0" applyNumberFormat="1" applyFont="1" applyFill="1" applyBorder="1" applyAlignment="1" applyProtection="1">
      <alignment wrapText="1"/>
      <protection/>
    </xf>
    <xf numFmtId="1" fontId="52" fillId="36" borderId="35" xfId="0" applyNumberFormat="1" applyFont="1" applyFill="1" applyBorder="1" applyAlignment="1" applyProtection="1">
      <alignment wrapText="1"/>
      <protection/>
    </xf>
    <xf numFmtId="49" fontId="52" fillId="36" borderId="35" xfId="0" applyNumberFormat="1" applyFont="1" applyFill="1" applyBorder="1" applyAlignment="1" applyProtection="1">
      <alignment wrapText="1"/>
      <protection/>
    </xf>
    <xf numFmtId="49" fontId="47" fillId="36" borderId="27" xfId="0" applyNumberFormat="1" applyFont="1" applyFill="1" applyBorder="1" applyAlignment="1" applyProtection="1">
      <alignment wrapText="1"/>
      <protection/>
    </xf>
    <xf numFmtId="1" fontId="48" fillId="36" borderId="27" xfId="0" applyNumberFormat="1" applyFont="1" applyFill="1" applyBorder="1" applyAlignment="1" applyProtection="1">
      <alignment wrapText="1"/>
      <protection/>
    </xf>
    <xf numFmtId="49" fontId="48" fillId="36" borderId="27" xfId="0" applyNumberFormat="1" applyFont="1" applyFill="1" applyBorder="1" applyAlignment="1" applyProtection="1">
      <alignment wrapText="1"/>
      <protection/>
    </xf>
    <xf numFmtId="0" fontId="47" fillId="36" borderId="27" xfId="0" applyNumberFormat="1" applyFont="1" applyFill="1" applyBorder="1" applyAlignment="1" applyProtection="1">
      <alignment wrapText="1"/>
      <protection/>
    </xf>
    <xf numFmtId="1" fontId="50" fillId="36" borderId="27" xfId="0" applyNumberFormat="1" applyFont="1" applyFill="1" applyBorder="1" applyAlignment="1" applyProtection="1">
      <alignment horizontal="left" wrapText="1"/>
      <protection/>
    </xf>
    <xf numFmtId="1" fontId="47" fillId="36" borderId="36" xfId="0" applyNumberFormat="1" applyFont="1" applyFill="1" applyBorder="1" applyAlignment="1" applyProtection="1">
      <alignment horizontal="right" wrapText="1"/>
      <protection/>
    </xf>
    <xf numFmtId="1" fontId="47" fillId="36" borderId="21" xfId="0" applyNumberFormat="1" applyFont="1" applyFill="1" applyBorder="1" applyAlignment="1" applyProtection="1">
      <alignment horizontal="right" wrapText="1"/>
      <protection/>
    </xf>
    <xf numFmtId="1" fontId="47" fillId="36" borderId="21" xfId="0" applyNumberFormat="1" applyFont="1" applyFill="1" applyBorder="1" applyAlignment="1" applyProtection="1">
      <alignment wrapText="1"/>
      <protection/>
    </xf>
    <xf numFmtId="49" fontId="55" fillId="0" borderId="0" xfId="0" applyNumberFormat="1" applyFont="1" applyBorder="1" applyAlignment="1" applyProtection="1">
      <alignment wrapText="1"/>
      <protection/>
    </xf>
    <xf numFmtId="49" fontId="8" fillId="0" borderId="0" xfId="0" applyNumberFormat="1" applyFont="1" applyBorder="1" applyAlignment="1" applyProtection="1">
      <alignment wrapText="1"/>
      <protection/>
    </xf>
    <xf numFmtId="49" fontId="47" fillId="33" borderId="37" xfId="0" applyNumberFormat="1" applyFont="1" applyFill="1" applyBorder="1" applyAlignment="1" applyProtection="1">
      <alignment wrapText="1"/>
      <protection/>
    </xf>
    <xf numFmtId="49" fontId="47" fillId="33" borderId="0" xfId="0" applyNumberFormat="1" applyFont="1" applyFill="1" applyBorder="1" applyAlignment="1" applyProtection="1">
      <alignment horizontal="right" wrapText="1"/>
      <protection/>
    </xf>
    <xf numFmtId="49" fontId="47" fillId="33" borderId="33" xfId="0" applyNumberFormat="1" applyFont="1" applyFill="1" applyBorder="1" applyAlignment="1" applyProtection="1">
      <alignment horizontal="right" wrapText="1"/>
      <protection/>
    </xf>
    <xf numFmtId="49" fontId="47" fillId="33" borderId="37" xfId="0" applyNumberFormat="1" applyFont="1" applyFill="1" applyBorder="1" applyAlignment="1" applyProtection="1">
      <alignment horizontal="center" wrapText="1"/>
      <protection/>
    </xf>
    <xf numFmtId="49" fontId="55" fillId="0" borderId="0" xfId="0" applyNumberFormat="1" applyFont="1" applyAlignment="1" applyProtection="1">
      <alignment wrapText="1"/>
      <protection/>
    </xf>
    <xf numFmtId="49" fontId="53" fillId="33" borderId="37" xfId="0" applyNumberFormat="1" applyFont="1" applyFill="1" applyBorder="1" applyAlignment="1" applyProtection="1">
      <alignment horizontal="center" wrapText="1"/>
      <protection/>
    </xf>
    <xf numFmtId="1" fontId="48" fillId="36" borderId="21" xfId="0" applyNumberFormat="1" applyFont="1" applyFill="1" applyBorder="1" applyAlignment="1" applyProtection="1">
      <alignment wrapText="1"/>
      <protection/>
    </xf>
    <xf numFmtId="1" fontId="48" fillId="36" borderId="38" xfId="0" applyNumberFormat="1" applyFont="1" applyFill="1" applyBorder="1" applyAlignment="1" applyProtection="1">
      <alignment wrapText="1"/>
      <protection/>
    </xf>
    <xf numFmtId="0" fontId="47" fillId="0" borderId="0" xfId="0" applyFont="1" applyAlignment="1">
      <alignment horizontal="left"/>
    </xf>
    <xf numFmtId="0" fontId="47" fillId="0" borderId="0" xfId="0" applyFont="1" applyFill="1" applyBorder="1" applyAlignment="1">
      <alignment horizontal="left"/>
    </xf>
    <xf numFmtId="0" fontId="47" fillId="0" borderId="0" xfId="0" applyNumberFormat="1" applyFont="1" applyFill="1" applyBorder="1" applyAlignment="1">
      <alignment/>
    </xf>
    <xf numFmtId="38" fontId="47" fillId="33" borderId="39" xfId="0" applyNumberFormat="1" applyFont="1" applyFill="1" applyBorder="1" applyAlignment="1" applyProtection="1">
      <alignment horizontal="right"/>
      <protection/>
    </xf>
    <xf numFmtId="49" fontId="47" fillId="0" borderId="0" xfId="0" applyNumberFormat="1" applyFont="1" applyFill="1" applyBorder="1" applyAlignment="1" applyProtection="1">
      <alignment horizontal="center"/>
      <protection/>
    </xf>
    <xf numFmtId="38" fontId="47" fillId="36" borderId="40" xfId="0" applyNumberFormat="1" applyFont="1" applyFill="1" applyBorder="1" applyAlignment="1" applyProtection="1">
      <alignment/>
      <protection/>
    </xf>
    <xf numFmtId="3" fontId="47" fillId="0" borderId="0" xfId="0" applyNumberFormat="1" applyFont="1" applyFill="1" applyBorder="1" applyAlignment="1" applyProtection="1">
      <alignment/>
      <protection/>
    </xf>
    <xf numFmtId="3" fontId="48" fillId="0" borderId="0" xfId="0" applyNumberFormat="1" applyFont="1" applyFill="1" applyBorder="1" applyAlignment="1" applyProtection="1">
      <alignment/>
      <protection/>
    </xf>
    <xf numFmtId="38" fontId="47" fillId="33" borderId="41" xfId="0" applyNumberFormat="1" applyFont="1" applyFill="1" applyBorder="1" applyAlignment="1" applyProtection="1">
      <alignment/>
      <protection/>
    </xf>
    <xf numFmtId="0" fontId="47" fillId="0" borderId="0" xfId="0" applyNumberFormat="1" applyFont="1" applyFill="1" applyBorder="1" applyAlignment="1" applyProtection="1">
      <alignment horizontal="center"/>
      <protection/>
    </xf>
    <xf numFmtId="49" fontId="53" fillId="0" borderId="0" xfId="0" applyNumberFormat="1" applyFont="1" applyFill="1" applyBorder="1" applyAlignment="1" applyProtection="1">
      <alignment/>
      <protection/>
    </xf>
    <xf numFmtId="0" fontId="52" fillId="0" borderId="0" xfId="0" applyNumberFormat="1" applyFont="1" applyFill="1" applyBorder="1" applyAlignment="1" applyProtection="1">
      <alignment/>
      <protection/>
    </xf>
    <xf numFmtId="0" fontId="47" fillId="0" borderId="0" xfId="0" applyNumberFormat="1" applyFont="1" applyFill="1" applyBorder="1" applyAlignment="1" applyProtection="1">
      <alignment/>
      <protection/>
    </xf>
    <xf numFmtId="0" fontId="51" fillId="0" borderId="0" xfId="0" applyNumberFormat="1" applyFont="1" applyFill="1" applyBorder="1" applyAlignment="1" applyProtection="1">
      <alignment wrapText="1"/>
      <protection/>
    </xf>
    <xf numFmtId="0" fontId="50" fillId="0" borderId="0" xfId="0" applyNumberFormat="1" applyFont="1" applyFill="1" applyBorder="1" applyAlignment="1" applyProtection="1">
      <alignment horizontal="right" wrapText="1"/>
      <protection/>
    </xf>
    <xf numFmtId="0" fontId="4" fillId="33" borderId="0" xfId="0" applyNumberFormat="1" applyFont="1" applyFill="1" applyBorder="1" applyAlignment="1" applyProtection="1">
      <alignment/>
      <protection/>
    </xf>
    <xf numFmtId="3" fontId="47" fillId="36" borderId="38" xfId="0" applyNumberFormat="1" applyFont="1" applyFill="1" applyBorder="1" applyAlignment="1" applyProtection="1">
      <alignment wrapText="1"/>
      <protection/>
    </xf>
    <xf numFmtId="0" fontId="52" fillId="36" borderId="36" xfId="0" applyNumberFormat="1" applyFont="1" applyFill="1" applyBorder="1" applyAlignment="1" applyProtection="1">
      <alignment wrapText="1"/>
      <protection/>
    </xf>
    <xf numFmtId="3" fontId="48" fillId="36" borderId="38" xfId="0" applyNumberFormat="1" applyFont="1" applyFill="1" applyBorder="1" applyAlignment="1" applyProtection="1">
      <alignment wrapText="1"/>
      <protection/>
    </xf>
    <xf numFmtId="3" fontId="53" fillId="36" borderId="38" xfId="0" applyNumberFormat="1" applyFont="1" applyFill="1" applyBorder="1" applyAlignment="1" applyProtection="1">
      <alignment wrapText="1"/>
      <protection/>
    </xf>
    <xf numFmtId="0" fontId="4" fillId="0" borderId="0" xfId="0" applyFont="1" applyAlignment="1">
      <alignment horizontal="right"/>
    </xf>
    <xf numFmtId="0" fontId="0" fillId="0" borderId="0" xfId="0" applyNumberFormat="1" applyFont="1" applyAlignment="1">
      <alignment wrapText="1"/>
    </xf>
    <xf numFmtId="0" fontId="0" fillId="0" borderId="0" xfId="0" applyFont="1" applyAlignment="1">
      <alignment horizontal="left" vertical="top"/>
    </xf>
    <xf numFmtId="0" fontId="0" fillId="0" borderId="0" xfId="0" applyNumberFormat="1" applyFont="1" applyFill="1" applyAlignment="1" applyProtection="1">
      <alignment horizontal="left" wrapText="1"/>
      <protection/>
    </xf>
    <xf numFmtId="0" fontId="1" fillId="33" borderId="0" xfId="0" applyFont="1" applyFill="1" applyAlignment="1">
      <alignment/>
    </xf>
    <xf numFmtId="0" fontId="3" fillId="0" borderId="0" xfId="0" applyFont="1" applyAlignment="1">
      <alignment horizontal="center" wrapText="1"/>
    </xf>
    <xf numFmtId="0" fontId="3" fillId="0" borderId="0" xfId="45" applyFont="1" applyAlignment="1" applyProtection="1">
      <alignment horizontal="center"/>
      <protection/>
    </xf>
    <xf numFmtId="0" fontId="16" fillId="0" borderId="0" xfId="0" applyFont="1" applyAlignment="1">
      <alignment horizontal="left" wrapText="1"/>
    </xf>
    <xf numFmtId="0" fontId="3" fillId="0" borderId="0" xfId="45" applyFont="1" applyAlignment="1" applyProtection="1">
      <alignment horizontal="center" wrapText="1"/>
      <protection/>
    </xf>
    <xf numFmtId="0" fontId="0" fillId="0" borderId="0" xfId="0" applyNumberFormat="1" applyFont="1" applyAlignment="1">
      <alignment vertical="center"/>
    </xf>
    <xf numFmtId="0" fontId="3" fillId="0" borderId="0" xfId="45" applyFont="1" applyAlignment="1" applyProtection="1">
      <alignment/>
      <protection/>
    </xf>
    <xf numFmtId="0" fontId="0" fillId="0" borderId="0" xfId="0" applyNumberFormat="1" applyFont="1" applyAlignment="1">
      <alignment/>
    </xf>
    <xf numFmtId="49" fontId="8" fillId="0" borderId="0" xfId="0" applyNumberFormat="1" applyFont="1" applyFill="1" applyAlignment="1">
      <alignment vertical="center" wrapText="1"/>
    </xf>
    <xf numFmtId="49" fontId="5" fillId="0" borderId="0" xfId="0" applyNumberFormat="1" applyFont="1" applyFill="1" applyAlignment="1">
      <alignment vertical="center" wrapText="1"/>
    </xf>
    <xf numFmtId="49" fontId="0" fillId="0" borderId="0" xfId="0" applyNumberFormat="1" applyFont="1" applyFill="1" applyBorder="1" applyAlignment="1">
      <alignment vertical="center" wrapText="1"/>
    </xf>
    <xf numFmtId="0" fontId="0" fillId="0" borderId="0" xfId="0" applyFont="1" applyFill="1" applyBorder="1" applyAlignment="1">
      <alignment horizontal="justify"/>
    </xf>
    <xf numFmtId="0" fontId="8" fillId="0" borderId="0" xfId="0" applyFont="1" applyFill="1" applyBorder="1" applyAlignment="1">
      <alignment vertical="center"/>
    </xf>
    <xf numFmtId="0" fontId="0" fillId="0" borderId="0" xfId="0" applyNumberFormat="1" applyFont="1" applyAlignment="1">
      <alignment vertical="top" wrapText="1"/>
    </xf>
    <xf numFmtId="49" fontId="0" fillId="0" borderId="0" xfId="0" applyNumberFormat="1" applyFont="1" applyAlignment="1" applyProtection="1">
      <alignment horizontal="left" indent="3"/>
      <protection/>
    </xf>
    <xf numFmtId="0" fontId="0" fillId="0" borderId="0" xfId="0" applyFont="1" applyAlignment="1">
      <alignment horizontal="right"/>
    </xf>
    <xf numFmtId="0" fontId="0" fillId="0" borderId="0" xfId="0" applyAlignment="1">
      <alignment horizontal="center"/>
    </xf>
    <xf numFmtId="0" fontId="0" fillId="0" borderId="0" xfId="0" applyFont="1" applyAlignment="1">
      <alignment horizontal="right" vertical="top"/>
    </xf>
    <xf numFmtId="0" fontId="0" fillId="0" borderId="0" xfId="0" applyAlignment="1">
      <alignment horizontal="center" vertical="top"/>
    </xf>
    <xf numFmtId="0" fontId="0" fillId="0" borderId="0" xfId="0" applyFont="1" applyAlignment="1">
      <alignment horizontal="center" vertical="top"/>
    </xf>
    <xf numFmtId="0" fontId="3" fillId="0" borderId="0" xfId="45" applyFill="1" applyAlignment="1" applyProtection="1">
      <alignment vertical="center" wrapText="1"/>
      <protection/>
    </xf>
    <xf numFmtId="0" fontId="39" fillId="33" borderId="0" xfId="0" applyFont="1" applyFill="1" applyBorder="1" applyAlignment="1" applyProtection="1">
      <alignment horizontal="right" vertical="center"/>
      <protection/>
    </xf>
    <xf numFmtId="0" fontId="39" fillId="33" borderId="42" xfId="0" applyFont="1" applyFill="1" applyBorder="1" applyAlignment="1" applyProtection="1">
      <alignment horizontal="right" vertical="center"/>
      <protection/>
    </xf>
    <xf numFmtId="4" fontId="47" fillId="0" borderId="0" xfId="0" applyNumberFormat="1" applyFont="1" applyFill="1" applyAlignment="1">
      <alignment horizontal="left"/>
    </xf>
    <xf numFmtId="180" fontId="47" fillId="0" borderId="0" xfId="58" applyNumberFormat="1" applyFont="1" applyBorder="1" applyAlignment="1">
      <alignment horizontal="center"/>
    </xf>
    <xf numFmtId="49" fontId="50" fillId="34" borderId="19" xfId="0" applyNumberFormat="1" applyFont="1" applyFill="1" applyBorder="1" applyAlignment="1" applyProtection="1">
      <alignment wrapText="1"/>
      <protection/>
    </xf>
    <xf numFmtId="1" fontId="47" fillId="36" borderId="19" xfId="0" applyNumberFormat="1" applyFont="1" applyFill="1" applyBorder="1" applyAlignment="1" applyProtection="1">
      <alignment horizontal="left" wrapText="1"/>
      <protection/>
    </xf>
    <xf numFmtId="49" fontId="50" fillId="34" borderId="43" xfId="0" applyNumberFormat="1" applyFont="1" applyFill="1" applyBorder="1" applyAlignment="1" applyProtection="1">
      <alignment/>
      <protection/>
    </xf>
    <xf numFmtId="49" fontId="51" fillId="34" borderId="44" xfId="0" applyNumberFormat="1" applyFont="1" applyFill="1" applyBorder="1" applyAlignment="1" applyProtection="1">
      <alignment wrapText="1"/>
      <protection/>
    </xf>
    <xf numFmtId="1" fontId="47" fillId="36" borderId="21" xfId="58" applyNumberFormat="1" applyFont="1" applyFill="1" applyBorder="1" applyAlignment="1" applyProtection="1">
      <alignment horizontal="right" wrapText="1"/>
      <protection/>
    </xf>
    <xf numFmtId="180" fontId="48" fillId="36" borderId="38" xfId="58" applyNumberFormat="1" applyFont="1" applyFill="1" applyBorder="1" applyAlignment="1" applyProtection="1">
      <alignment horizontal="right" wrapText="1"/>
      <protection/>
    </xf>
    <xf numFmtId="0" fontId="50" fillId="34" borderId="45" xfId="0" applyNumberFormat="1" applyFont="1" applyFill="1" applyBorder="1" applyAlignment="1" applyProtection="1">
      <alignment horizontal="right" wrapText="1"/>
      <protection/>
    </xf>
    <xf numFmtId="49" fontId="50" fillId="34" borderId="24" xfId="0" applyNumberFormat="1" applyFont="1" applyFill="1" applyBorder="1" applyAlignment="1" applyProtection="1">
      <alignment wrapText="1"/>
      <protection/>
    </xf>
    <xf numFmtId="49" fontId="51" fillId="34" borderId="10" xfId="0" applyNumberFormat="1" applyFont="1" applyFill="1" applyBorder="1" applyAlignment="1" applyProtection="1">
      <alignment wrapText="1"/>
      <protection/>
    </xf>
    <xf numFmtId="10" fontId="0" fillId="0" borderId="0" xfId="58" applyNumberFormat="1" applyFont="1" applyFill="1" applyBorder="1" applyAlignment="1" applyProtection="1">
      <alignment wrapText="1"/>
      <protection/>
    </xf>
    <xf numFmtId="180" fontId="48" fillId="36" borderId="38" xfId="58" applyNumberFormat="1" applyFont="1" applyFill="1" applyBorder="1" applyAlignment="1" applyProtection="1">
      <alignment wrapText="1"/>
      <protection/>
    </xf>
    <xf numFmtId="10" fontId="48" fillId="0" borderId="0" xfId="58" applyNumberFormat="1" applyFont="1" applyFill="1" applyBorder="1" applyAlignment="1" applyProtection="1">
      <alignment horizontal="right" wrapText="1"/>
      <protection/>
    </xf>
    <xf numFmtId="49" fontId="50" fillId="34" borderId="23" xfId="0" applyNumberFormat="1" applyFont="1" applyFill="1" applyBorder="1" applyAlignment="1" applyProtection="1">
      <alignment horizontal="center" wrapText="1"/>
      <protection/>
    </xf>
    <xf numFmtId="0" fontId="50" fillId="34" borderId="46" xfId="0" applyNumberFormat="1" applyFont="1" applyFill="1" applyBorder="1" applyAlignment="1" applyProtection="1">
      <alignment horizontal="right"/>
      <protection/>
    </xf>
    <xf numFmtId="49" fontId="51" fillId="34" borderId="46" xfId="0" applyNumberFormat="1" applyFont="1" applyFill="1" applyBorder="1" applyAlignment="1" applyProtection="1">
      <alignment wrapText="1"/>
      <protection/>
    </xf>
    <xf numFmtId="49" fontId="51" fillId="34" borderId="45" xfId="0" applyNumberFormat="1" applyFont="1" applyFill="1" applyBorder="1" applyAlignment="1" applyProtection="1">
      <alignment wrapText="1"/>
      <protection/>
    </xf>
    <xf numFmtId="49" fontId="50" fillId="34" borderId="24" xfId="0" applyNumberFormat="1" applyFont="1" applyFill="1" applyBorder="1" applyAlignment="1" applyProtection="1">
      <alignment/>
      <protection/>
    </xf>
    <xf numFmtId="49" fontId="54" fillId="34" borderId="25" xfId="0" applyNumberFormat="1" applyFont="1" applyFill="1" applyBorder="1" applyAlignment="1" applyProtection="1">
      <alignment wrapText="1"/>
      <protection/>
    </xf>
    <xf numFmtId="49" fontId="50" fillId="34" borderId="10" xfId="0" applyNumberFormat="1" applyFont="1" applyFill="1" applyBorder="1" applyAlignment="1" applyProtection="1">
      <alignment horizontal="left" wrapText="1"/>
      <protection/>
    </xf>
    <xf numFmtId="49" fontId="50" fillId="34" borderId="10" xfId="0" applyNumberFormat="1" applyFont="1" applyFill="1" applyBorder="1" applyAlignment="1" applyProtection="1">
      <alignment wrapText="1"/>
      <protection/>
    </xf>
    <xf numFmtId="49" fontId="50" fillId="34" borderId="10" xfId="0" applyNumberFormat="1" applyFont="1" applyFill="1" applyBorder="1" applyAlignment="1" applyProtection="1">
      <alignment/>
      <protection/>
    </xf>
    <xf numFmtId="49" fontId="50" fillId="34" borderId="44" xfId="0" applyNumberFormat="1" applyFont="1" applyFill="1" applyBorder="1" applyAlignment="1" applyProtection="1">
      <alignment wrapText="1"/>
      <protection/>
    </xf>
    <xf numFmtId="0" fontId="50" fillId="34" borderId="46" xfId="0" applyNumberFormat="1" applyFont="1" applyFill="1" applyBorder="1" applyAlignment="1" applyProtection="1">
      <alignment horizontal="right" wrapText="1"/>
      <protection/>
    </xf>
    <xf numFmtId="1" fontId="50" fillId="34" borderId="46" xfId="0" applyNumberFormat="1" applyFont="1" applyFill="1" applyBorder="1" applyAlignment="1" applyProtection="1">
      <alignment wrapText="1"/>
      <protection/>
    </xf>
    <xf numFmtId="0" fontId="51" fillId="34" borderId="45" xfId="0" applyNumberFormat="1" applyFont="1" applyFill="1" applyBorder="1" applyAlignment="1" applyProtection="1">
      <alignment wrapText="1"/>
      <protection/>
    </xf>
    <xf numFmtId="49" fontId="50" fillId="34" borderId="43" xfId="0" applyNumberFormat="1" applyFont="1" applyFill="1" applyBorder="1" applyAlignment="1" applyProtection="1">
      <alignment wrapText="1"/>
      <protection/>
    </xf>
    <xf numFmtId="0" fontId="51" fillId="34" borderId="46" xfId="0" applyNumberFormat="1" applyFont="1" applyFill="1" applyBorder="1" applyAlignment="1" applyProtection="1">
      <alignment wrapText="1"/>
      <protection/>
    </xf>
    <xf numFmtId="0" fontId="50" fillId="34" borderId="10" xfId="0" applyFont="1" applyFill="1" applyBorder="1" applyAlignment="1">
      <alignment horizontal="justify"/>
    </xf>
    <xf numFmtId="0" fontId="50" fillId="34" borderId="44" xfId="0" applyFont="1" applyFill="1" applyBorder="1" applyAlignment="1">
      <alignment horizontal="justify"/>
    </xf>
    <xf numFmtId="38" fontId="47" fillId="33" borderId="47" xfId="0" applyNumberFormat="1" applyFont="1" applyFill="1" applyBorder="1" applyAlignment="1" applyProtection="1">
      <alignment horizontal="right"/>
      <protection/>
    </xf>
    <xf numFmtId="38" fontId="47" fillId="33" borderId="48" xfId="0" applyNumberFormat="1" applyFont="1" applyFill="1" applyBorder="1" applyAlignment="1" applyProtection="1">
      <alignment horizontal="right"/>
      <protection/>
    </xf>
    <xf numFmtId="38" fontId="48" fillId="36" borderId="49" xfId="0" applyNumberFormat="1" applyFont="1" applyFill="1" applyBorder="1" applyAlignment="1" applyProtection="1">
      <alignment/>
      <protection/>
    </xf>
    <xf numFmtId="180" fontId="48" fillId="33" borderId="50" xfId="58" applyNumberFormat="1" applyFont="1" applyFill="1" applyBorder="1" applyAlignment="1" applyProtection="1">
      <alignment/>
      <protection/>
    </xf>
    <xf numFmtId="3" fontId="51" fillId="34" borderId="44" xfId="0" applyNumberFormat="1" applyFont="1" applyFill="1" applyBorder="1" applyAlignment="1" applyProtection="1">
      <alignment/>
      <protection/>
    </xf>
    <xf numFmtId="38" fontId="47" fillId="36" borderId="48" xfId="0" applyNumberFormat="1" applyFont="1" applyFill="1" applyBorder="1" applyAlignment="1" applyProtection="1">
      <alignment/>
      <protection/>
    </xf>
    <xf numFmtId="38" fontId="47" fillId="36" borderId="49" xfId="0" applyNumberFormat="1" applyFont="1" applyFill="1" applyBorder="1" applyAlignment="1" applyProtection="1">
      <alignment/>
      <protection/>
    </xf>
    <xf numFmtId="180" fontId="48" fillId="0" borderId="0" xfId="58" applyNumberFormat="1" applyFont="1" applyFill="1" applyBorder="1" applyAlignment="1" applyProtection="1">
      <alignment/>
      <protection/>
    </xf>
    <xf numFmtId="38" fontId="47" fillId="33" borderId="51" xfId="0" applyNumberFormat="1" applyFont="1" applyFill="1" applyBorder="1" applyAlignment="1" applyProtection="1">
      <alignment horizontal="center"/>
      <protection/>
    </xf>
    <xf numFmtId="38" fontId="53" fillId="33" borderId="51" xfId="0" applyNumberFormat="1" applyFont="1" applyFill="1" applyBorder="1" applyAlignment="1" applyProtection="1">
      <alignment horizontal="center"/>
      <protection/>
    </xf>
    <xf numFmtId="38" fontId="47" fillId="33" borderId="52" xfId="0" applyNumberFormat="1" applyFont="1" applyFill="1" applyBorder="1" applyAlignment="1" applyProtection="1">
      <alignment horizontal="center"/>
      <protection/>
    </xf>
    <xf numFmtId="38" fontId="47" fillId="33" borderId="47" xfId="0" applyNumberFormat="1" applyFont="1" applyFill="1" applyBorder="1" applyAlignment="1" applyProtection="1">
      <alignment horizontal="center"/>
      <protection/>
    </xf>
    <xf numFmtId="49" fontId="0" fillId="0" borderId="0" xfId="0" applyNumberFormat="1" applyFont="1" applyFill="1" applyAlignment="1" applyProtection="1">
      <alignment horizontal="left" vertical="top" wrapText="1"/>
      <protection/>
    </xf>
    <xf numFmtId="49" fontId="0" fillId="0" borderId="0" xfId="0" applyNumberFormat="1" applyFont="1" applyFill="1" applyAlignment="1" applyProtection="1" quotePrefix="1">
      <alignment horizontal="left" vertical="top" wrapText="1"/>
      <protection/>
    </xf>
    <xf numFmtId="49" fontId="15" fillId="0" borderId="0" xfId="0" applyNumberFormat="1" applyFont="1" applyFill="1" applyAlignment="1" applyProtection="1">
      <alignment horizontal="left" vertical="top" wrapText="1"/>
      <protection/>
    </xf>
    <xf numFmtId="0" fontId="0" fillId="0" borderId="0" xfId="0" applyFont="1" applyBorder="1" applyAlignment="1" quotePrefix="1">
      <alignment wrapText="1"/>
    </xf>
    <xf numFmtId="0" fontId="0" fillId="0" borderId="0" xfId="0" applyFont="1" applyBorder="1" applyAlignment="1" quotePrefix="1">
      <alignment vertical="center" wrapText="1"/>
    </xf>
    <xf numFmtId="0" fontId="0" fillId="0" borderId="0" xfId="0" applyFont="1" applyFill="1" applyBorder="1" applyAlignment="1" quotePrefix="1">
      <alignment wrapText="1"/>
    </xf>
    <xf numFmtId="0" fontId="23" fillId="0" borderId="53" xfId="59" applyFont="1" applyFill="1" applyBorder="1" applyAlignment="1">
      <alignment horizontal="left" vertical="top"/>
      <protection/>
    </xf>
    <xf numFmtId="0" fontId="23" fillId="0" borderId="54" xfId="59" applyFont="1" applyFill="1" applyBorder="1" applyAlignment="1">
      <alignment vertical="top"/>
      <protection/>
    </xf>
    <xf numFmtId="0" fontId="1" fillId="0" borderId="55" xfId="59" applyFont="1" applyBorder="1" applyAlignment="1">
      <alignment horizontal="center" vertical="center"/>
      <protection/>
    </xf>
    <xf numFmtId="0" fontId="1" fillId="0" borderId="56" xfId="59" applyFont="1" applyBorder="1" applyAlignment="1">
      <alignment horizontal="center" vertical="center"/>
      <protection/>
    </xf>
    <xf numFmtId="0" fontId="1" fillId="0" borderId="57" xfId="59" applyFont="1" applyBorder="1" applyAlignment="1">
      <alignment horizontal="center" vertical="center"/>
      <protection/>
    </xf>
    <xf numFmtId="0" fontId="1" fillId="0" borderId="58" xfId="59" applyFont="1" applyFill="1" applyBorder="1" applyAlignment="1">
      <alignment horizontal="center" vertical="center"/>
      <protection/>
    </xf>
    <xf numFmtId="0" fontId="1" fillId="0" borderId="0" xfId="59" applyFont="1" applyBorder="1" applyAlignment="1">
      <alignment horizontal="center" vertical="center"/>
      <protection/>
    </xf>
    <xf numFmtId="0" fontId="24" fillId="0" borderId="0" xfId="59" applyFont="1">
      <alignment/>
      <protection/>
    </xf>
    <xf numFmtId="1" fontId="23" fillId="0" borderId="59" xfId="59" applyNumberFormat="1" applyFont="1" applyFill="1" applyBorder="1" applyAlignment="1">
      <alignment horizontal="left"/>
      <protection/>
    </xf>
    <xf numFmtId="1" fontId="23" fillId="0" borderId="60" xfId="59" applyNumberFormat="1" applyFont="1" applyFill="1" applyBorder="1" applyAlignment="1">
      <alignment horizontal="right" vertical="center"/>
      <protection/>
    </xf>
    <xf numFmtId="0" fontId="24" fillId="0" borderId="61" xfId="59" applyFont="1" applyBorder="1" applyAlignment="1">
      <alignment horizontal="center" vertical="center" textRotation="90" wrapText="1"/>
      <protection/>
    </xf>
    <xf numFmtId="0" fontId="24" fillId="0" borderId="62" xfId="59" applyFont="1" applyBorder="1" applyAlignment="1">
      <alignment horizontal="center" vertical="center" textRotation="90" wrapText="1"/>
      <protection/>
    </xf>
    <xf numFmtId="0" fontId="24" fillId="0" borderId="62" xfId="59" applyFont="1" applyFill="1" applyBorder="1" applyAlignment="1">
      <alignment horizontal="center" vertical="center" textRotation="90" wrapText="1"/>
      <protection/>
    </xf>
    <xf numFmtId="0" fontId="24" fillId="0" borderId="63" xfId="59" applyFont="1" applyBorder="1" applyAlignment="1">
      <alignment horizontal="center" vertical="center" textRotation="90" wrapText="1"/>
      <protection/>
    </xf>
    <xf numFmtId="0" fontId="24" fillId="0" borderId="64" xfId="59" applyFont="1" applyFill="1" applyBorder="1" applyAlignment="1">
      <alignment horizontal="center" vertical="center" textRotation="90" wrapText="1"/>
      <protection/>
    </xf>
    <xf numFmtId="0" fontId="24" fillId="0" borderId="0" xfId="59" applyFont="1" applyBorder="1" applyAlignment="1">
      <alignment vertical="center" wrapText="1"/>
      <protection/>
    </xf>
    <xf numFmtId="0" fontId="1" fillId="33" borderId="65" xfId="59" applyFont="1" applyFill="1" applyBorder="1" applyAlignment="1">
      <alignment vertical="center"/>
      <protection/>
    </xf>
    <xf numFmtId="0" fontId="24" fillId="33" borderId="66" xfId="59" applyFont="1" applyFill="1" applyBorder="1" applyAlignment="1">
      <alignment vertical="center"/>
      <protection/>
    </xf>
    <xf numFmtId="0" fontId="24" fillId="33" borderId="10" xfId="59" applyFont="1" applyFill="1" applyBorder="1" applyAlignment="1" applyProtection="1">
      <alignment horizontal="right" vertical="center"/>
      <protection/>
    </xf>
    <xf numFmtId="0" fontId="24" fillId="33" borderId="0" xfId="59" applyFont="1" applyFill="1" applyBorder="1" applyAlignment="1" applyProtection="1">
      <alignment horizontal="right" vertical="center"/>
      <protection/>
    </xf>
    <xf numFmtId="0" fontId="24" fillId="33" borderId="67" xfId="59" applyFont="1" applyFill="1" applyBorder="1" applyAlignment="1" applyProtection="1">
      <alignment horizontal="right" vertical="center"/>
      <protection/>
    </xf>
    <xf numFmtId="0" fontId="24" fillId="33" borderId="68" xfId="59" applyFont="1" applyFill="1" applyBorder="1" applyAlignment="1" applyProtection="1">
      <alignment horizontal="right" vertical="center"/>
      <protection/>
    </xf>
    <xf numFmtId="0" fontId="24" fillId="0" borderId="0" xfId="59" applyFont="1" applyBorder="1" applyAlignment="1">
      <alignment horizontal="right" vertical="center"/>
      <protection/>
    </xf>
    <xf numFmtId="0" fontId="1" fillId="0" borderId="69" xfId="59" applyFont="1" applyFill="1" applyBorder="1" applyAlignment="1">
      <alignment vertical="center"/>
      <protection/>
    </xf>
    <xf numFmtId="0" fontId="1" fillId="0" borderId="70" xfId="59" applyFont="1" applyFill="1" applyBorder="1" applyAlignment="1">
      <alignment vertical="center"/>
      <protection/>
    </xf>
    <xf numFmtId="0" fontId="24" fillId="33" borderId="0" xfId="59" applyFont="1" applyFill="1" applyBorder="1" applyAlignment="1" applyProtection="1">
      <alignment horizontal="right" vertical="center"/>
      <protection locked="0"/>
    </xf>
    <xf numFmtId="0" fontId="24" fillId="33" borderId="46" xfId="59" applyFont="1" applyFill="1" applyBorder="1" applyAlignment="1" applyProtection="1">
      <alignment horizontal="right" vertical="center"/>
      <protection locked="0"/>
    </xf>
    <xf numFmtId="0" fontId="24" fillId="33" borderId="71" xfId="59" applyFont="1" applyFill="1" applyBorder="1" applyAlignment="1" applyProtection="1">
      <alignment horizontal="right" vertical="center"/>
      <protection locked="0"/>
    </xf>
    <xf numFmtId="0" fontId="24" fillId="0" borderId="72" xfId="59" applyFont="1" applyFill="1" applyBorder="1" applyAlignment="1" quotePrefix="1">
      <alignment horizontal="center" vertical="center"/>
      <protection/>
    </xf>
    <xf numFmtId="0" fontId="24" fillId="0" borderId="73" xfId="59" applyFont="1" applyFill="1" applyBorder="1" applyAlignment="1">
      <alignment vertical="center"/>
      <protection/>
    </xf>
    <xf numFmtId="0" fontId="24" fillId="0" borderId="19" xfId="59" applyFont="1" applyFill="1" applyBorder="1" applyAlignment="1" applyProtection="1">
      <alignment horizontal="right" vertical="center"/>
      <protection locked="0"/>
    </xf>
    <xf numFmtId="0" fontId="24" fillId="0" borderId="24" xfId="59" applyFont="1" applyFill="1" applyBorder="1" applyAlignment="1" applyProtection="1">
      <alignment horizontal="right" vertical="center"/>
      <protection locked="0"/>
    </xf>
    <xf numFmtId="0" fontId="24" fillId="0" borderId="26" xfId="59" applyFont="1" applyFill="1" applyBorder="1" applyAlignment="1" applyProtection="1">
      <alignment horizontal="right" vertical="center"/>
      <protection locked="0"/>
    </xf>
    <xf numFmtId="0" fontId="24" fillId="33" borderId="37" xfId="59" applyFont="1" applyFill="1" applyBorder="1" applyAlignment="1" applyProtection="1">
      <alignment horizontal="right" vertical="center"/>
      <protection locked="0"/>
    </xf>
    <xf numFmtId="0" fontId="24" fillId="33" borderId="33" xfId="59" applyFont="1" applyFill="1" applyBorder="1" applyAlignment="1" applyProtection="1">
      <alignment horizontal="right" vertical="center"/>
      <protection locked="0"/>
    </xf>
    <xf numFmtId="0" fontId="24" fillId="33" borderId="27" xfId="59" applyFont="1" applyFill="1" applyBorder="1" applyAlignment="1" applyProtection="1">
      <alignment horizontal="right" vertical="center"/>
      <protection locked="0"/>
    </xf>
    <xf numFmtId="0" fontId="24" fillId="0" borderId="73" xfId="59" applyFont="1" applyFill="1" applyBorder="1" applyAlignment="1" applyProtection="1">
      <alignment horizontal="right" vertical="center"/>
      <protection locked="0"/>
    </xf>
    <xf numFmtId="0" fontId="24" fillId="0" borderId="74" xfId="59" applyFont="1" applyFill="1" applyBorder="1" applyAlignment="1" applyProtection="1">
      <alignment vertical="center"/>
      <protection locked="0"/>
    </xf>
    <xf numFmtId="0" fontId="24" fillId="33" borderId="43" xfId="59" applyFont="1" applyFill="1" applyBorder="1" applyAlignment="1" applyProtection="1">
      <alignment horizontal="right" vertical="center"/>
      <protection locked="0"/>
    </xf>
    <xf numFmtId="0" fontId="24" fillId="33" borderId="25" xfId="59" applyFont="1" applyFill="1" applyBorder="1" applyAlignment="1" applyProtection="1">
      <alignment horizontal="right" vertical="center"/>
      <protection locked="0"/>
    </xf>
    <xf numFmtId="0" fontId="24" fillId="33" borderId="73" xfId="59" applyFont="1" applyFill="1" applyBorder="1" applyAlignment="1" applyProtection="1">
      <alignment horizontal="right" vertical="center"/>
      <protection locked="0"/>
    </xf>
    <xf numFmtId="0" fontId="24" fillId="0" borderId="75" xfId="59" applyFont="1" applyFill="1" applyBorder="1" applyAlignment="1" applyProtection="1">
      <alignment horizontal="right" vertical="center"/>
      <protection locked="0"/>
    </xf>
    <xf numFmtId="0" fontId="24" fillId="0" borderId="23" xfId="59" applyFont="1" applyFill="1" applyBorder="1" applyAlignment="1" applyProtection="1">
      <alignment horizontal="right" vertical="center"/>
      <protection locked="0"/>
    </xf>
    <xf numFmtId="0" fontId="24" fillId="0" borderId="45" xfId="59" applyFont="1" applyFill="1" applyBorder="1" applyAlignment="1" applyProtection="1">
      <alignment horizontal="right" vertical="center"/>
      <protection locked="0"/>
    </xf>
    <xf numFmtId="0" fontId="24" fillId="37" borderId="19" xfId="59" applyFont="1" applyFill="1" applyBorder="1" applyAlignment="1" applyProtection="1">
      <alignment horizontal="right" vertical="center"/>
      <protection locked="0"/>
    </xf>
    <xf numFmtId="0" fontId="24" fillId="37" borderId="24" xfId="59" applyFont="1" applyFill="1" applyBorder="1" applyAlignment="1" applyProtection="1">
      <alignment horizontal="right" vertical="center"/>
      <protection locked="0"/>
    </xf>
    <xf numFmtId="0" fontId="24" fillId="37" borderId="26" xfId="59" applyFont="1" applyFill="1" applyBorder="1" applyAlignment="1" applyProtection="1">
      <alignment horizontal="right" vertical="center"/>
      <protection locked="0"/>
    </xf>
    <xf numFmtId="0" fontId="24" fillId="33" borderId="24" xfId="59" applyFont="1" applyFill="1" applyBorder="1" applyAlignment="1" applyProtection="1">
      <alignment horizontal="right" vertical="center"/>
      <protection locked="0"/>
    </xf>
    <xf numFmtId="0" fontId="24" fillId="37" borderId="74" xfId="59" applyFont="1" applyFill="1" applyBorder="1" applyAlignment="1" applyProtection="1">
      <alignment vertical="center"/>
      <protection locked="0"/>
    </xf>
    <xf numFmtId="0" fontId="24" fillId="0" borderId="19" xfId="59" applyFont="1" applyFill="1" applyBorder="1" applyAlignment="1" applyProtection="1">
      <alignment vertical="center"/>
      <protection locked="0"/>
    </xf>
    <xf numFmtId="0" fontId="24" fillId="0" borderId="24" xfId="59" applyFont="1" applyFill="1" applyBorder="1" applyAlignment="1" applyProtection="1">
      <alignment vertical="center"/>
      <protection locked="0"/>
    </xf>
    <xf numFmtId="0" fontId="24" fillId="0" borderId="26" xfId="59" applyFont="1" applyFill="1" applyBorder="1" applyAlignment="1" applyProtection="1">
      <alignment vertical="center"/>
      <protection locked="0"/>
    </xf>
    <xf numFmtId="0" fontId="24" fillId="33" borderId="37" xfId="59" applyFont="1" applyFill="1" applyBorder="1" applyAlignment="1" applyProtection="1">
      <alignment vertical="center"/>
      <protection locked="0"/>
    </xf>
    <xf numFmtId="0" fontId="24" fillId="33" borderId="0" xfId="59" applyFont="1" applyFill="1" applyBorder="1" applyAlignment="1" applyProtection="1">
      <alignment vertical="center"/>
      <protection locked="0"/>
    </xf>
    <xf numFmtId="0" fontId="24" fillId="33" borderId="33" xfId="59" applyFont="1" applyFill="1" applyBorder="1" applyAlignment="1" applyProtection="1">
      <alignment vertical="center"/>
      <protection locked="0"/>
    </xf>
    <xf numFmtId="0" fontId="24" fillId="33" borderId="27" xfId="59" applyFont="1" applyFill="1" applyBorder="1" applyAlignment="1" applyProtection="1">
      <alignment vertical="center"/>
      <protection locked="0"/>
    </xf>
    <xf numFmtId="0" fontId="24" fillId="0" borderId="73" xfId="59" applyFont="1" applyFill="1" applyBorder="1" applyAlignment="1" applyProtection="1">
      <alignment vertical="center"/>
      <protection locked="0"/>
    </xf>
    <xf numFmtId="0" fontId="24" fillId="0" borderId="0" xfId="59" applyFont="1" applyFill="1" applyBorder="1" applyAlignment="1">
      <alignment horizontal="right" vertical="center"/>
      <protection/>
    </xf>
    <xf numFmtId="0" fontId="1" fillId="33" borderId="76" xfId="59" applyFont="1" applyFill="1" applyBorder="1" applyAlignment="1">
      <alignment vertical="center"/>
      <protection/>
    </xf>
    <xf numFmtId="0" fontId="24" fillId="33" borderId="77" xfId="59" applyFont="1" applyFill="1" applyBorder="1" applyAlignment="1">
      <alignment vertical="center"/>
      <protection/>
    </xf>
    <xf numFmtId="0" fontId="24" fillId="33" borderId="78" xfId="59" applyFont="1" applyFill="1" applyBorder="1" applyAlignment="1" applyProtection="1">
      <alignment horizontal="right" vertical="center"/>
      <protection locked="0"/>
    </xf>
    <xf numFmtId="0" fontId="24" fillId="33" borderId="74" xfId="59" applyFont="1" applyFill="1" applyBorder="1" applyAlignment="1" applyProtection="1">
      <alignment horizontal="right" vertical="center"/>
      <protection locked="0"/>
    </xf>
    <xf numFmtId="0" fontId="24" fillId="33" borderId="79" xfId="59" applyFont="1" applyFill="1" applyBorder="1" applyAlignment="1" applyProtection="1">
      <alignment horizontal="right" vertical="center"/>
      <protection locked="0"/>
    </xf>
    <xf numFmtId="0" fontId="24" fillId="0" borderId="72" xfId="59" applyFont="1" applyFill="1" applyBorder="1" applyAlignment="1">
      <alignment horizontal="center" vertical="center"/>
      <protection/>
    </xf>
    <xf numFmtId="0" fontId="1" fillId="0" borderId="72" xfId="59" applyFont="1" applyFill="1" applyBorder="1" applyAlignment="1">
      <alignment vertical="center"/>
      <protection/>
    </xf>
    <xf numFmtId="0" fontId="24" fillId="33" borderId="74" xfId="59" applyFont="1" applyFill="1" applyBorder="1" applyAlignment="1" applyProtection="1">
      <alignment vertical="center"/>
      <protection locked="0"/>
    </xf>
    <xf numFmtId="0" fontId="24" fillId="0" borderId="22" xfId="59" applyFont="1" applyFill="1" applyBorder="1" applyAlignment="1" applyProtection="1">
      <alignment vertical="center"/>
      <protection locked="0"/>
    </xf>
    <xf numFmtId="0" fontId="24" fillId="0" borderId="43" xfId="59" applyFont="1" applyFill="1" applyBorder="1" applyAlignment="1" applyProtection="1">
      <alignment vertical="center"/>
      <protection locked="0"/>
    </xf>
    <xf numFmtId="0" fontId="24" fillId="0" borderId="44" xfId="59" applyFont="1" applyFill="1" applyBorder="1" applyAlignment="1" applyProtection="1">
      <alignment vertical="center"/>
      <protection locked="0"/>
    </xf>
    <xf numFmtId="0" fontId="24" fillId="0" borderId="68" xfId="59" applyFont="1" applyFill="1" applyBorder="1" applyAlignment="1" applyProtection="1">
      <alignment vertical="center"/>
      <protection locked="0"/>
    </xf>
    <xf numFmtId="0" fontId="24" fillId="33" borderId="77" xfId="59" applyFont="1" applyFill="1" applyBorder="1" applyAlignment="1" applyProtection="1">
      <alignment horizontal="right" vertical="center"/>
      <protection locked="0"/>
    </xf>
    <xf numFmtId="0" fontId="24" fillId="33" borderId="23" xfId="59" applyFont="1" applyFill="1" applyBorder="1" applyAlignment="1" applyProtection="1">
      <alignment horizontal="right" vertical="center"/>
      <protection locked="0"/>
    </xf>
    <xf numFmtId="0" fontId="24" fillId="33" borderId="10" xfId="59" applyFont="1" applyFill="1" applyBorder="1" applyAlignment="1" applyProtection="1">
      <alignment horizontal="right" vertical="center"/>
      <protection locked="0"/>
    </xf>
    <xf numFmtId="0" fontId="24" fillId="33" borderId="44" xfId="59" applyFont="1" applyFill="1" applyBorder="1" applyAlignment="1" applyProtection="1">
      <alignment horizontal="right" vertical="center"/>
      <protection locked="0"/>
    </xf>
    <xf numFmtId="0" fontId="24" fillId="0" borderId="22" xfId="59" applyFont="1" applyFill="1" applyBorder="1" applyAlignment="1" applyProtection="1">
      <alignment horizontal="right" vertical="center"/>
      <protection locked="0"/>
    </xf>
    <xf numFmtId="0" fontId="24" fillId="0" borderId="43" xfId="59" applyFont="1" applyFill="1" applyBorder="1" applyAlignment="1" applyProtection="1">
      <alignment horizontal="right" vertical="center"/>
      <protection locked="0"/>
    </xf>
    <xf numFmtId="0" fontId="24" fillId="0" borderId="44" xfId="59" applyFont="1" applyFill="1" applyBorder="1" applyAlignment="1" applyProtection="1">
      <alignment horizontal="right" vertical="center"/>
      <protection locked="0"/>
    </xf>
    <xf numFmtId="0" fontId="24" fillId="33" borderId="75" xfId="59" applyFont="1" applyFill="1" applyBorder="1" applyAlignment="1" applyProtection="1">
      <alignment horizontal="right" vertical="center"/>
      <protection locked="0"/>
    </xf>
    <xf numFmtId="0" fontId="24" fillId="37" borderId="22" xfId="59" applyFont="1" applyFill="1" applyBorder="1" applyAlignment="1" applyProtection="1">
      <alignment horizontal="right" vertical="center"/>
      <protection locked="0"/>
    </xf>
    <xf numFmtId="0" fontId="24" fillId="37" borderId="43" xfId="59" applyFont="1" applyFill="1" applyBorder="1" applyAlignment="1" applyProtection="1">
      <alignment horizontal="right" vertical="center"/>
      <protection locked="0"/>
    </xf>
    <xf numFmtId="0" fontId="24" fillId="37" borderId="44" xfId="59" applyFont="1" applyFill="1" applyBorder="1" applyAlignment="1" applyProtection="1">
      <alignment horizontal="right" vertical="center"/>
      <protection locked="0"/>
    </xf>
    <xf numFmtId="0" fontId="24" fillId="33" borderId="68" xfId="59" applyFont="1" applyFill="1" applyBorder="1" applyAlignment="1" applyProtection="1">
      <alignment vertical="center"/>
      <protection locked="0"/>
    </xf>
    <xf numFmtId="0" fontId="24" fillId="33" borderId="80" xfId="59" applyFont="1" applyFill="1" applyBorder="1" applyAlignment="1" applyProtection="1">
      <alignment vertical="center"/>
      <protection locked="0"/>
    </xf>
    <xf numFmtId="0" fontId="24" fillId="33" borderId="81" xfId="59" applyFont="1" applyFill="1" applyBorder="1" applyAlignment="1" applyProtection="1">
      <alignment horizontal="right" vertical="center"/>
      <protection locked="0"/>
    </xf>
    <xf numFmtId="0" fontId="24" fillId="33" borderId="71" xfId="59" applyFont="1" applyFill="1" applyBorder="1" applyAlignment="1" applyProtection="1">
      <alignment vertical="center"/>
      <protection locked="0"/>
    </xf>
    <xf numFmtId="0" fontId="24" fillId="37" borderId="77" xfId="59" applyFont="1" applyFill="1" applyBorder="1" applyAlignment="1" applyProtection="1">
      <alignment vertical="center"/>
      <protection locked="0"/>
    </xf>
    <xf numFmtId="0" fontId="24" fillId="37" borderId="73" xfId="59" applyFont="1" applyFill="1" applyBorder="1" applyAlignment="1" applyProtection="1">
      <alignment vertical="center"/>
      <protection locked="0"/>
    </xf>
    <xf numFmtId="0" fontId="24" fillId="33" borderId="68" xfId="59" applyFont="1" applyFill="1" applyBorder="1" applyAlignment="1" applyProtection="1">
      <alignment horizontal="right" vertical="center"/>
      <protection locked="0"/>
    </xf>
    <xf numFmtId="0" fontId="25" fillId="0" borderId="82" xfId="59" applyFont="1" applyFill="1" applyBorder="1" applyAlignment="1">
      <alignment vertical="center"/>
      <protection/>
    </xf>
    <xf numFmtId="0" fontId="1" fillId="33" borderId="83" xfId="59" applyFont="1" applyFill="1" applyBorder="1" applyAlignment="1" applyProtection="1">
      <alignment vertical="center"/>
      <protection locked="0"/>
    </xf>
    <xf numFmtId="0" fontId="1" fillId="0" borderId="84" xfId="59" applyFont="1" applyFill="1" applyBorder="1" applyAlignment="1" applyProtection="1">
      <alignment vertical="center"/>
      <protection locked="0"/>
    </xf>
    <xf numFmtId="0" fontId="1" fillId="33" borderId="85" xfId="59" applyFont="1" applyFill="1" applyBorder="1" applyAlignment="1" applyProtection="1">
      <alignment vertical="center"/>
      <protection locked="0"/>
    </xf>
    <xf numFmtId="0" fontId="1" fillId="33" borderId="86" xfId="59" applyFont="1" applyFill="1" applyBorder="1" applyAlignment="1" applyProtection="1">
      <alignment vertical="center"/>
      <protection locked="0"/>
    </xf>
    <xf numFmtId="0" fontId="1" fillId="33" borderId="84" xfId="59" applyFont="1" applyFill="1" applyBorder="1" applyAlignment="1" applyProtection="1">
      <alignment vertical="center"/>
      <protection locked="0"/>
    </xf>
    <xf numFmtId="0" fontId="1" fillId="37" borderId="87" xfId="59" applyFont="1" applyFill="1" applyBorder="1" applyAlignment="1" applyProtection="1">
      <alignment vertical="center"/>
      <protection locked="0"/>
    </xf>
    <xf numFmtId="0" fontId="1" fillId="0" borderId="88" xfId="59" applyFont="1" applyFill="1" applyBorder="1" applyAlignment="1" applyProtection="1">
      <alignment vertical="center"/>
      <protection locked="0"/>
    </xf>
    <xf numFmtId="0" fontId="1" fillId="0" borderId="0" xfId="59" applyFont="1">
      <alignment/>
      <protection/>
    </xf>
    <xf numFmtId="0" fontId="24" fillId="33" borderId="65" xfId="59" applyFont="1" applyFill="1" applyBorder="1" applyAlignment="1">
      <alignment vertical="center"/>
      <protection/>
    </xf>
    <xf numFmtId="0" fontId="24" fillId="33" borderId="80" xfId="59" applyFont="1" applyFill="1" applyBorder="1" applyAlignment="1" applyProtection="1">
      <alignment horizontal="right" vertical="center"/>
      <protection locked="0"/>
    </xf>
    <xf numFmtId="0" fontId="24" fillId="0" borderId="0" xfId="59" applyFont="1" applyBorder="1">
      <alignment/>
      <protection/>
    </xf>
    <xf numFmtId="0" fontId="24" fillId="33" borderId="89" xfId="59" applyFont="1" applyFill="1" applyBorder="1" applyAlignment="1" applyProtection="1">
      <alignment horizontal="right" vertical="center"/>
      <protection locked="0"/>
    </xf>
    <xf numFmtId="0" fontId="1" fillId="33" borderId="90" xfId="59" applyFont="1" applyFill="1" applyBorder="1" applyAlignment="1">
      <alignment vertical="center"/>
      <protection/>
    </xf>
    <xf numFmtId="0" fontId="24" fillId="33" borderId="78" xfId="59" applyFont="1" applyFill="1" applyBorder="1" applyAlignment="1">
      <alignment vertical="center"/>
      <protection/>
    </xf>
    <xf numFmtId="0" fontId="24" fillId="33" borderId="90" xfId="59" applyFont="1" applyFill="1" applyBorder="1" applyAlignment="1" applyProtection="1">
      <alignment horizontal="right" vertical="center"/>
      <protection locked="0"/>
    </xf>
    <xf numFmtId="0" fontId="24" fillId="0" borderId="69" xfId="59" applyFont="1" applyFill="1" applyBorder="1" applyAlignment="1">
      <alignment horizontal="center" vertical="center"/>
      <protection/>
    </xf>
    <xf numFmtId="0" fontId="24" fillId="0" borderId="70" xfId="59" applyFont="1" applyFill="1" applyBorder="1" applyAlignment="1">
      <alignment vertical="center"/>
      <protection/>
    </xf>
    <xf numFmtId="0" fontId="24" fillId="33" borderId="45" xfId="59" applyFont="1" applyFill="1" applyBorder="1" applyAlignment="1" applyProtection="1">
      <alignment horizontal="right" vertical="center"/>
      <protection locked="0"/>
    </xf>
    <xf numFmtId="0" fontId="24" fillId="37" borderId="73" xfId="59" applyFont="1" applyFill="1" applyBorder="1" applyAlignment="1" applyProtection="1">
      <alignment horizontal="right" vertical="center"/>
      <protection locked="0"/>
    </xf>
    <xf numFmtId="0" fontId="24" fillId="0" borderId="91" xfId="59" applyFont="1" applyFill="1" applyBorder="1" applyAlignment="1">
      <alignment horizontal="center" vertical="center"/>
      <protection/>
    </xf>
    <xf numFmtId="0" fontId="24" fillId="0" borderId="92" xfId="59" applyFont="1" applyFill="1" applyBorder="1" applyAlignment="1">
      <alignment vertical="center"/>
      <protection/>
    </xf>
    <xf numFmtId="0" fontId="24" fillId="33" borderId="93" xfId="59" applyFont="1" applyFill="1" applyBorder="1" applyAlignment="1" applyProtection="1">
      <alignment horizontal="right" vertical="center"/>
      <protection locked="0"/>
    </xf>
    <xf numFmtId="0" fontId="24" fillId="0" borderId="62" xfId="59" applyFont="1" applyFill="1" applyBorder="1" applyAlignment="1" applyProtection="1">
      <alignment horizontal="right" vertical="center"/>
      <protection locked="0"/>
    </xf>
    <xf numFmtId="0" fontId="24" fillId="0" borderId="30" xfId="59" applyFont="1" applyFill="1" applyBorder="1" applyAlignment="1" applyProtection="1">
      <alignment horizontal="right" vertical="center"/>
      <protection locked="0"/>
    </xf>
    <xf numFmtId="0" fontId="24" fillId="33" borderId="94" xfId="59" applyFont="1" applyFill="1" applyBorder="1" applyAlignment="1" applyProtection="1">
      <alignment horizontal="right" vertical="center"/>
      <protection locked="0"/>
    </xf>
    <xf numFmtId="0" fontId="24" fillId="33" borderId="95" xfId="59" applyFont="1" applyFill="1" applyBorder="1" applyAlignment="1" applyProtection="1">
      <alignment horizontal="right" vertical="center"/>
      <protection locked="0"/>
    </xf>
    <xf numFmtId="0" fontId="24" fillId="37" borderId="96" xfId="59" applyFont="1" applyFill="1" applyBorder="1" applyAlignment="1" applyProtection="1">
      <alignment horizontal="right" vertical="center"/>
      <protection locked="0"/>
    </xf>
    <xf numFmtId="0" fontId="24" fillId="0" borderId="64" xfId="59" applyFont="1" applyFill="1" applyBorder="1" applyAlignment="1" applyProtection="1">
      <alignment vertical="center"/>
      <protection locked="0"/>
    </xf>
    <xf numFmtId="0" fontId="1" fillId="0" borderId="87" xfId="59" applyFont="1" applyFill="1" applyBorder="1" applyAlignment="1">
      <alignment vertical="center"/>
      <protection/>
    </xf>
    <xf numFmtId="0" fontId="1" fillId="0" borderId="84" xfId="59" applyFont="1" applyFill="1" applyBorder="1" applyAlignment="1" applyProtection="1">
      <alignment horizontal="right" vertical="center"/>
      <protection locked="0"/>
    </xf>
    <xf numFmtId="0" fontId="1" fillId="33" borderId="85" xfId="59" applyFont="1" applyFill="1" applyBorder="1" applyAlignment="1" applyProtection="1">
      <alignment horizontal="right" vertical="center"/>
      <protection locked="0"/>
    </xf>
    <xf numFmtId="0" fontId="1" fillId="33" borderId="86" xfId="59" applyFont="1" applyFill="1" applyBorder="1" applyAlignment="1" applyProtection="1">
      <alignment horizontal="right" vertical="center"/>
      <protection locked="0"/>
    </xf>
    <xf numFmtId="0" fontId="1" fillId="33" borderId="83" xfId="59" applyFont="1" applyFill="1" applyBorder="1" applyAlignment="1" applyProtection="1">
      <alignment horizontal="right" vertical="center"/>
      <protection locked="0"/>
    </xf>
    <xf numFmtId="0" fontId="1" fillId="37" borderId="85" xfId="59" applyFont="1" applyFill="1" applyBorder="1" applyAlignment="1" applyProtection="1">
      <alignment horizontal="right" vertical="center"/>
      <protection locked="0"/>
    </xf>
    <xf numFmtId="0" fontId="24" fillId="33" borderId="97" xfId="59" applyFont="1" applyFill="1" applyBorder="1" applyAlignment="1">
      <alignment vertical="center"/>
      <protection/>
    </xf>
    <xf numFmtId="0" fontId="24" fillId="33" borderId="98" xfId="59" applyFont="1" applyFill="1" applyBorder="1" applyAlignment="1">
      <alignment vertical="center"/>
      <protection/>
    </xf>
    <xf numFmtId="0" fontId="24" fillId="0" borderId="72" xfId="59" applyFont="1" applyBorder="1" applyAlignment="1">
      <alignment horizontal="center"/>
      <protection/>
    </xf>
    <xf numFmtId="0" fontId="24" fillId="0" borderId="73" xfId="59" applyFont="1" applyBorder="1">
      <alignment/>
      <protection/>
    </xf>
    <xf numFmtId="0" fontId="24" fillId="0" borderId="72" xfId="59" applyFont="1" applyFill="1" applyBorder="1" applyAlignment="1">
      <alignment horizontal="center"/>
      <protection/>
    </xf>
    <xf numFmtId="0" fontId="24" fillId="0" borderId="73" xfId="59" applyFont="1" applyFill="1" applyBorder="1">
      <alignment/>
      <protection/>
    </xf>
    <xf numFmtId="0" fontId="25" fillId="0" borderId="69" xfId="59" applyFont="1" applyFill="1" applyBorder="1" applyAlignment="1">
      <alignment vertical="center"/>
      <protection/>
    </xf>
    <xf numFmtId="0" fontId="25" fillId="0" borderId="70" xfId="59" applyFont="1" applyFill="1" applyBorder="1" applyAlignment="1">
      <alignment vertical="center"/>
      <protection/>
    </xf>
    <xf numFmtId="0" fontId="24" fillId="33" borderId="89" xfId="59" applyFont="1" applyFill="1" applyBorder="1" applyAlignment="1" applyProtection="1">
      <alignment vertical="center"/>
      <protection locked="0"/>
    </xf>
    <xf numFmtId="0" fontId="1" fillId="33" borderId="0" xfId="59" applyFont="1" applyFill="1" applyBorder="1" applyAlignment="1" applyProtection="1">
      <alignment vertical="center"/>
      <protection locked="0"/>
    </xf>
    <xf numFmtId="0" fontId="24" fillId="0" borderId="69" xfId="59" applyFont="1" applyBorder="1" applyAlignment="1">
      <alignment horizontal="center"/>
      <protection/>
    </xf>
    <xf numFmtId="0" fontId="24" fillId="33" borderId="99" xfId="59" applyFont="1" applyFill="1" applyBorder="1" applyAlignment="1" applyProtection="1">
      <alignment horizontal="right" vertical="center"/>
      <protection locked="0"/>
    </xf>
    <xf numFmtId="0" fontId="24" fillId="33" borderId="99" xfId="59" applyFont="1" applyFill="1" applyBorder="1" applyAlignment="1" applyProtection="1">
      <alignment vertical="center"/>
      <protection locked="0"/>
    </xf>
    <xf numFmtId="0" fontId="24" fillId="33" borderId="100" xfId="59" applyFont="1" applyFill="1" applyBorder="1" applyAlignment="1">
      <alignment vertical="center"/>
      <protection/>
    </xf>
    <xf numFmtId="0" fontId="24" fillId="33" borderId="101" xfId="59" applyFont="1" applyFill="1" applyBorder="1" applyAlignment="1">
      <alignment vertical="center"/>
      <protection/>
    </xf>
    <xf numFmtId="0" fontId="25" fillId="0" borderId="102" xfId="59" applyFont="1" applyFill="1" applyBorder="1" applyAlignment="1">
      <alignment vertical="center"/>
      <protection/>
    </xf>
    <xf numFmtId="0" fontId="25" fillId="0" borderId="103" xfId="59" applyFont="1" applyFill="1" applyBorder="1" applyAlignment="1">
      <alignment vertical="center"/>
      <protection/>
    </xf>
    <xf numFmtId="0" fontId="1" fillId="0" borderId="85" xfId="59" applyFont="1" applyFill="1" applyBorder="1" applyAlignment="1" applyProtection="1">
      <alignment vertical="center"/>
      <protection locked="0"/>
    </xf>
    <xf numFmtId="0" fontId="24" fillId="0" borderId="0" xfId="59" applyFont="1" applyFill="1" applyBorder="1" applyAlignment="1">
      <alignment vertical="center"/>
      <protection/>
    </xf>
    <xf numFmtId="0" fontId="37" fillId="0" borderId="0" xfId="59" applyFont="1" applyFill="1" applyBorder="1" applyAlignment="1">
      <alignment vertical="center"/>
      <protection/>
    </xf>
    <xf numFmtId="0" fontId="24" fillId="33" borderId="104" xfId="59" applyFont="1" applyFill="1" applyBorder="1" applyAlignment="1" applyProtection="1">
      <alignment horizontal="right" vertical="center"/>
      <protection/>
    </xf>
    <xf numFmtId="0" fontId="24" fillId="0" borderId="0" xfId="59" applyFont="1" applyBorder="1" applyAlignment="1">
      <alignment horizontal="right"/>
      <protection/>
    </xf>
    <xf numFmtId="0" fontId="24" fillId="0" borderId="0" xfId="59" applyFont="1" applyAlignment="1">
      <alignment horizontal="right"/>
      <protection/>
    </xf>
    <xf numFmtId="0" fontId="24" fillId="0" borderId="19" xfId="59" applyFont="1" applyBorder="1" applyAlignment="1" applyProtection="1">
      <alignment horizontal="right" vertical="center"/>
      <protection locked="0"/>
    </xf>
    <xf numFmtId="0" fontId="24" fillId="0" borderId="74" xfId="59" applyFont="1" applyBorder="1" applyAlignment="1" applyProtection="1">
      <alignment horizontal="right" vertical="center"/>
      <protection locked="0"/>
    </xf>
    <xf numFmtId="0" fontId="24" fillId="37" borderId="24" xfId="59" applyFont="1" applyFill="1" applyBorder="1" applyAlignment="1" applyProtection="1">
      <alignment vertical="center"/>
      <protection locked="0"/>
    </xf>
    <xf numFmtId="0" fontId="24" fillId="0" borderId="0" xfId="59" applyFont="1" applyBorder="1" applyAlignment="1">
      <alignment vertical="center"/>
      <protection/>
    </xf>
    <xf numFmtId="0" fontId="24" fillId="0" borderId="0" xfId="59" applyFont="1" applyFill="1">
      <alignment/>
      <protection/>
    </xf>
    <xf numFmtId="0" fontId="24" fillId="0" borderId="24" xfId="59" applyFont="1" applyBorder="1" applyAlignment="1" applyProtection="1">
      <alignment horizontal="right" vertical="center"/>
      <protection locked="0"/>
    </xf>
    <xf numFmtId="0" fontId="24" fillId="38" borderId="24" xfId="59" applyFont="1" applyFill="1" applyBorder="1" applyAlignment="1" applyProtection="1">
      <alignment horizontal="right" vertical="center"/>
      <protection locked="0"/>
    </xf>
    <xf numFmtId="0" fontId="24" fillId="33" borderId="26" xfId="59" applyFont="1" applyFill="1" applyBorder="1" applyAlignment="1" applyProtection="1">
      <alignment horizontal="right" vertical="center"/>
      <protection locked="0"/>
    </xf>
    <xf numFmtId="0" fontId="24" fillId="33" borderId="19" xfId="59" applyFont="1" applyFill="1" applyBorder="1" applyAlignment="1" applyProtection="1">
      <alignment horizontal="right" vertical="center"/>
      <protection locked="0"/>
    </xf>
    <xf numFmtId="0" fontId="24" fillId="0" borderId="0" xfId="59" applyFont="1" applyFill="1" applyBorder="1" applyAlignment="1">
      <alignment horizontal="right"/>
      <protection/>
    </xf>
    <xf numFmtId="0" fontId="24" fillId="38" borderId="26" xfId="59" applyFont="1" applyFill="1" applyBorder="1" applyAlignment="1" applyProtection="1">
      <alignment horizontal="right" vertical="center"/>
      <protection locked="0"/>
    </xf>
    <xf numFmtId="0" fontId="24" fillId="0" borderId="74" xfId="59" applyFont="1" applyFill="1" applyBorder="1" applyAlignment="1" applyProtection="1">
      <alignment horizontal="right" vertical="center"/>
      <protection locked="0"/>
    </xf>
    <xf numFmtId="0" fontId="24" fillId="0" borderId="0" xfId="59" applyFont="1" applyFill="1" applyBorder="1">
      <alignment/>
      <protection/>
    </xf>
    <xf numFmtId="0" fontId="24" fillId="0" borderId="0" xfId="59" applyFont="1" applyFill="1" applyAlignment="1">
      <alignment horizontal="right"/>
      <protection/>
    </xf>
    <xf numFmtId="0" fontId="24" fillId="33" borderId="105" xfId="59" applyFont="1" applyFill="1" applyBorder="1" applyAlignment="1" applyProtection="1">
      <alignment horizontal="right" vertical="center"/>
      <protection locked="0"/>
    </xf>
    <xf numFmtId="0" fontId="1" fillId="33" borderId="84" xfId="59" applyFont="1" applyFill="1" applyBorder="1" applyAlignment="1" applyProtection="1">
      <alignment horizontal="right" vertical="center"/>
      <protection locked="0"/>
    </xf>
    <xf numFmtId="0" fontId="1" fillId="0" borderId="88" xfId="59" applyFont="1" applyFill="1" applyBorder="1" applyAlignment="1" applyProtection="1">
      <alignment horizontal="right" vertical="center"/>
      <protection locked="0"/>
    </xf>
    <xf numFmtId="0" fontId="1" fillId="0" borderId="0" xfId="59" applyFont="1" applyFill="1">
      <alignment/>
      <protection/>
    </xf>
    <xf numFmtId="0" fontId="24" fillId="33" borderId="104" xfId="59" applyFont="1" applyFill="1" applyBorder="1" applyAlignment="1" applyProtection="1">
      <alignment horizontal="right" vertical="center"/>
      <protection locked="0"/>
    </xf>
    <xf numFmtId="0" fontId="24" fillId="0" borderId="64" xfId="59" applyFont="1" applyFill="1" applyBorder="1" applyAlignment="1" applyProtection="1">
      <alignment horizontal="right" vertical="center"/>
      <protection locked="0"/>
    </xf>
    <xf numFmtId="0" fontId="1" fillId="37" borderId="85" xfId="59" applyFont="1" applyFill="1" applyBorder="1" applyAlignment="1" applyProtection="1">
      <alignment vertical="center"/>
      <protection locked="0"/>
    </xf>
    <xf numFmtId="0" fontId="1" fillId="0" borderId="0" xfId="59" applyFont="1" applyBorder="1" applyAlignment="1">
      <alignment vertical="center"/>
      <protection/>
    </xf>
    <xf numFmtId="0" fontId="24" fillId="0" borderId="71" xfId="59" applyFont="1" applyFill="1" applyBorder="1" applyAlignment="1" applyProtection="1">
      <alignment horizontal="right" vertical="center"/>
      <protection locked="0"/>
    </xf>
    <xf numFmtId="0" fontId="1" fillId="37" borderId="84" xfId="59" applyFont="1" applyFill="1" applyBorder="1" applyAlignment="1" applyProtection="1">
      <alignment horizontal="right" vertical="center"/>
      <protection locked="0"/>
    </xf>
    <xf numFmtId="0" fontId="1" fillId="0" borderId="85" xfId="59" applyFont="1" applyFill="1" applyBorder="1" applyAlignment="1" applyProtection="1">
      <alignment horizontal="right" vertical="center"/>
      <protection locked="0"/>
    </xf>
    <xf numFmtId="0" fontId="1" fillId="0" borderId="84" xfId="59" applyFont="1" applyFill="1" applyBorder="1" applyAlignment="1" applyProtection="1">
      <alignment horizontal="center" vertical="center"/>
      <protection locked="0"/>
    </xf>
    <xf numFmtId="0" fontId="1" fillId="0" borderId="0" xfId="59" applyFont="1" applyFill="1" applyBorder="1" applyAlignment="1">
      <alignment vertical="center"/>
      <protection/>
    </xf>
    <xf numFmtId="0" fontId="28" fillId="34" borderId="0" xfId="59" applyFont="1" applyFill="1" applyAlignment="1" applyProtection="1">
      <alignment vertical="center"/>
      <protection/>
    </xf>
    <xf numFmtId="0" fontId="24" fillId="0" borderId="0" xfId="59" applyFont="1" applyAlignment="1" applyProtection="1">
      <alignment vertical="center"/>
      <protection/>
    </xf>
    <xf numFmtId="0" fontId="28" fillId="0" borderId="0" xfId="59" applyFont="1" applyFill="1" applyAlignment="1" applyProtection="1">
      <alignment vertical="center"/>
      <protection/>
    </xf>
    <xf numFmtId="49" fontId="26" fillId="0" borderId="0" xfId="59" applyNumberFormat="1" applyFont="1" applyFill="1" applyAlignment="1" applyProtection="1">
      <alignment vertical="center"/>
      <protection/>
    </xf>
    <xf numFmtId="0" fontId="29" fillId="0" borderId="0" xfId="59" applyNumberFormat="1" applyFont="1" applyFill="1" applyAlignment="1" applyProtection="1">
      <alignment horizontal="left" vertical="center" wrapText="1"/>
      <protection/>
    </xf>
    <xf numFmtId="0" fontId="24" fillId="0" borderId="0" xfId="59" applyFont="1" applyFill="1" applyAlignment="1" applyProtection="1">
      <alignment vertical="center"/>
      <protection/>
    </xf>
    <xf numFmtId="0" fontId="6" fillId="0" borderId="0" xfId="59" applyFont="1" applyAlignment="1" applyProtection="1">
      <alignment/>
      <protection/>
    </xf>
    <xf numFmtId="0" fontId="20" fillId="33" borderId="0" xfId="59" applyFont="1" applyFill="1" applyAlignment="1" applyProtection="1">
      <alignment horizontal="center"/>
      <protection/>
    </xf>
    <xf numFmtId="49" fontId="30" fillId="33" borderId="0" xfId="59" applyNumberFormat="1" applyFont="1" applyFill="1" applyBorder="1" applyAlignment="1" applyProtection="1">
      <alignment horizontal="left"/>
      <protection/>
    </xf>
    <xf numFmtId="0" fontId="30" fillId="33" borderId="0" xfId="59" applyFont="1" applyFill="1" applyAlignment="1" applyProtection="1">
      <alignment/>
      <protection/>
    </xf>
    <xf numFmtId="208" fontId="30" fillId="33" borderId="0" xfId="59" applyNumberFormat="1" applyFont="1" applyFill="1" applyAlignment="1" applyProtection="1" quotePrefix="1">
      <alignment horizontal="right"/>
      <protection/>
    </xf>
    <xf numFmtId="0" fontId="20" fillId="33" borderId="0" xfId="59" applyFont="1" applyFill="1" applyAlignment="1" applyProtection="1">
      <alignment horizontal="right"/>
      <protection/>
    </xf>
    <xf numFmtId="208" fontId="30" fillId="33" borderId="0" xfId="59" applyNumberFormat="1" applyFont="1" applyFill="1" applyAlignment="1" applyProtection="1">
      <alignment horizontal="right"/>
      <protection/>
    </xf>
    <xf numFmtId="0" fontId="20" fillId="33" borderId="0" xfId="59" applyFont="1" applyFill="1" applyAlignment="1" applyProtection="1">
      <alignment/>
      <protection/>
    </xf>
    <xf numFmtId="0" fontId="6" fillId="0" borderId="0" xfId="59" applyFont="1" applyProtection="1">
      <alignment/>
      <protection/>
    </xf>
    <xf numFmtId="0" fontId="20" fillId="35" borderId="0" xfId="59" applyFont="1" applyFill="1" applyBorder="1" applyAlignment="1" applyProtection="1">
      <alignment horizontal="center"/>
      <protection/>
    </xf>
    <xf numFmtId="0" fontId="22" fillId="35" borderId="0" xfId="59" applyFont="1" applyFill="1" applyBorder="1" applyAlignment="1" applyProtection="1">
      <alignment horizontal="left"/>
      <protection/>
    </xf>
    <xf numFmtId="198" fontId="20" fillId="35" borderId="0" xfId="59" applyNumberFormat="1" applyFont="1" applyFill="1" applyBorder="1" applyAlignment="1" applyProtection="1">
      <alignment/>
      <protection/>
    </xf>
    <xf numFmtId="0" fontId="19" fillId="35" borderId="0" xfId="59" applyFont="1" applyFill="1" applyBorder="1" applyAlignment="1" applyProtection="1">
      <alignment horizontal="center"/>
      <protection/>
    </xf>
    <xf numFmtId="0" fontId="20" fillId="35" borderId="0" xfId="59" applyFont="1" applyFill="1" applyBorder="1" applyAlignment="1" applyProtection="1">
      <alignment/>
      <protection/>
    </xf>
    <xf numFmtId="0" fontId="4" fillId="0" borderId="0" xfId="59" applyFont="1" applyBorder="1" applyAlignment="1" applyProtection="1">
      <alignment/>
      <protection/>
    </xf>
    <xf numFmtId="0" fontId="6" fillId="33" borderId="106" xfId="59" applyFont="1" applyFill="1" applyBorder="1" applyAlignment="1" applyProtection="1">
      <alignment/>
      <protection/>
    </xf>
    <xf numFmtId="49" fontId="6" fillId="33" borderId="0" xfId="59" applyNumberFormat="1" applyFont="1" applyFill="1" applyBorder="1" applyAlignment="1" applyProtection="1">
      <alignment horizontal="center"/>
      <protection/>
    </xf>
    <xf numFmtId="198" fontId="30" fillId="33" borderId="0" xfId="59" applyNumberFormat="1" applyFont="1" applyFill="1" applyAlignment="1" applyProtection="1">
      <alignment horizontal="center"/>
      <protection/>
    </xf>
    <xf numFmtId="199" fontId="30" fillId="33" borderId="0" xfId="59" applyNumberFormat="1" applyFont="1" applyFill="1" applyAlignment="1" applyProtection="1">
      <alignment horizontal="center"/>
      <protection/>
    </xf>
    <xf numFmtId="0" fontId="6" fillId="33" borderId="0" xfId="59" applyFont="1" applyFill="1" applyBorder="1" applyAlignment="1" applyProtection="1">
      <alignment/>
      <protection/>
    </xf>
    <xf numFmtId="0" fontId="31" fillId="0" borderId="0" xfId="59" applyFont="1" applyBorder="1" applyAlignment="1" applyProtection="1">
      <alignment/>
      <protection/>
    </xf>
    <xf numFmtId="0" fontId="6" fillId="33" borderId="107" xfId="59" applyFont="1" applyFill="1" applyBorder="1" applyAlignment="1" applyProtection="1">
      <alignment/>
      <protection/>
    </xf>
    <xf numFmtId="198" fontId="20" fillId="33" borderId="0" xfId="59" applyNumberFormat="1" applyFont="1" applyFill="1" applyAlignment="1" applyProtection="1">
      <alignment/>
      <protection/>
    </xf>
    <xf numFmtId="0" fontId="0" fillId="0" borderId="0" xfId="59" applyFont="1">
      <alignment/>
      <protection/>
    </xf>
    <xf numFmtId="0" fontId="6" fillId="33" borderId="0" xfId="59" applyFont="1" applyFill="1" applyAlignment="1" applyProtection="1">
      <alignment/>
      <protection/>
    </xf>
    <xf numFmtId="0" fontId="6" fillId="33" borderId="0" xfId="59" applyFont="1" applyFill="1" applyBorder="1" applyAlignment="1">
      <alignment horizontal="left"/>
      <protection/>
    </xf>
    <xf numFmtId="0" fontId="0" fillId="33" borderId="0" xfId="59" applyFont="1" applyFill="1" applyBorder="1" applyAlignment="1">
      <alignment horizontal="center"/>
      <protection/>
    </xf>
    <xf numFmtId="3" fontId="6" fillId="0" borderId="107" xfId="59" applyNumberFormat="1" applyFont="1" applyBorder="1" applyAlignment="1" applyProtection="1">
      <alignment/>
      <protection locked="0"/>
    </xf>
    <xf numFmtId="0" fontId="6" fillId="33" borderId="0" xfId="59" applyFont="1" applyFill="1" applyBorder="1" applyAlignment="1" applyProtection="1">
      <alignment/>
      <protection locked="0"/>
    </xf>
    <xf numFmtId="49" fontId="0" fillId="0" borderId="0" xfId="59" applyNumberFormat="1" applyFont="1" applyFill="1" applyBorder="1">
      <alignment/>
      <protection/>
    </xf>
    <xf numFmtId="0" fontId="0" fillId="0" borderId="0" xfId="59" applyFont="1" applyBorder="1" applyAlignment="1">
      <alignment/>
      <protection/>
    </xf>
    <xf numFmtId="0" fontId="31" fillId="0" borderId="0" xfId="59" applyFont="1" applyBorder="1" applyAlignment="1">
      <alignment/>
      <protection/>
    </xf>
    <xf numFmtId="3" fontId="6" fillId="33" borderId="107" xfId="59" applyNumberFormat="1" applyFont="1" applyFill="1" applyBorder="1" applyAlignment="1" applyProtection="1">
      <alignment/>
      <protection locked="0"/>
    </xf>
    <xf numFmtId="0" fontId="6" fillId="0" borderId="107" xfId="59" applyFont="1" applyBorder="1" applyAlignment="1" applyProtection="1">
      <alignment/>
      <protection locked="0"/>
    </xf>
    <xf numFmtId="0" fontId="6" fillId="0" borderId="0" xfId="59" applyFont="1" applyFill="1" applyProtection="1">
      <alignment/>
      <protection/>
    </xf>
    <xf numFmtId="0" fontId="4" fillId="0" borderId="0" xfId="59" applyFont="1" applyFill="1" applyBorder="1" applyAlignment="1">
      <alignment/>
      <protection/>
    </xf>
    <xf numFmtId="0" fontId="6" fillId="33" borderId="0" xfId="59" applyFont="1" applyFill="1" applyAlignment="1" applyProtection="1">
      <alignment horizontal="left"/>
      <protection/>
    </xf>
    <xf numFmtId="0" fontId="6" fillId="33" borderId="108" xfId="59" applyFont="1" applyFill="1" applyBorder="1" applyAlignment="1" applyProtection="1">
      <alignment/>
      <protection locked="0"/>
    </xf>
    <xf numFmtId="0" fontId="31" fillId="0" borderId="0" xfId="59" applyFont="1" applyFill="1" applyBorder="1" applyAlignment="1">
      <alignment/>
      <protection/>
    </xf>
    <xf numFmtId="0" fontId="39" fillId="0" borderId="0" xfId="59" applyFont="1" applyBorder="1" applyAlignment="1">
      <alignment/>
      <protection/>
    </xf>
    <xf numFmtId="0" fontId="0" fillId="0" borderId="0" xfId="59" applyFont="1" applyFill="1" applyBorder="1" applyAlignment="1">
      <alignment/>
      <protection/>
    </xf>
    <xf numFmtId="0" fontId="6" fillId="0" borderId="0" xfId="59" applyFont="1" applyFill="1" applyAlignment="1" applyProtection="1">
      <alignment/>
      <protection/>
    </xf>
    <xf numFmtId="0" fontId="6" fillId="0" borderId="0" xfId="59" applyFont="1" applyFill="1" applyBorder="1" applyAlignment="1" applyProtection="1">
      <alignment/>
      <protection/>
    </xf>
    <xf numFmtId="199" fontId="30" fillId="35" borderId="0" xfId="59" applyNumberFormat="1" applyFont="1" applyFill="1" applyBorder="1" applyAlignment="1" applyProtection="1">
      <alignment horizontal="center"/>
      <protection locked="0"/>
    </xf>
    <xf numFmtId="0" fontId="20" fillId="35" borderId="0" xfId="59" applyFont="1" applyFill="1" applyBorder="1" applyAlignment="1" applyProtection="1">
      <alignment/>
      <protection locked="0"/>
    </xf>
    <xf numFmtId="0" fontId="6" fillId="0" borderId="0" xfId="59" applyFont="1" applyBorder="1" applyAlignment="1" applyProtection="1">
      <alignment/>
      <protection/>
    </xf>
    <xf numFmtId="198" fontId="30" fillId="33" borderId="0" xfId="59" applyNumberFormat="1" applyFont="1" applyFill="1" applyBorder="1" applyAlignment="1" applyProtection="1">
      <alignment horizontal="center"/>
      <protection/>
    </xf>
    <xf numFmtId="199" fontId="30" fillId="33" borderId="0" xfId="59" applyNumberFormat="1" applyFont="1" applyFill="1" applyBorder="1" applyAlignment="1" applyProtection="1">
      <alignment horizontal="center"/>
      <protection locked="0"/>
    </xf>
    <xf numFmtId="49" fontId="6" fillId="33" borderId="0" xfId="59" applyNumberFormat="1" applyFont="1" applyFill="1" applyBorder="1" applyAlignment="1" applyProtection="1">
      <alignment horizontal="left"/>
      <protection/>
    </xf>
    <xf numFmtId="0" fontId="0" fillId="0" borderId="0" xfId="59" applyFont="1" applyBorder="1">
      <alignment/>
      <protection/>
    </xf>
    <xf numFmtId="0" fontId="6" fillId="0" borderId="95" xfId="59" applyFont="1" applyBorder="1" applyAlignment="1" applyProtection="1">
      <alignment/>
      <protection/>
    </xf>
    <xf numFmtId="0" fontId="15" fillId="0" borderId="95" xfId="59" applyFont="1" applyBorder="1" applyAlignment="1" applyProtection="1">
      <alignment/>
      <protection/>
    </xf>
    <xf numFmtId="0" fontId="6" fillId="33" borderId="109" xfId="59" applyFont="1" applyFill="1" applyBorder="1" applyAlignment="1" applyProtection="1">
      <alignment/>
      <protection/>
    </xf>
    <xf numFmtId="49" fontId="6" fillId="33" borderId="95" xfId="59" applyNumberFormat="1" applyFont="1" applyFill="1" applyBorder="1" applyAlignment="1" applyProtection="1">
      <alignment horizontal="center"/>
      <protection/>
    </xf>
    <xf numFmtId="198" fontId="20" fillId="33" borderId="95" xfId="59" applyNumberFormat="1" applyFont="1" applyFill="1" applyBorder="1" applyAlignment="1" applyProtection="1">
      <alignment/>
      <protection/>
    </xf>
    <xf numFmtId="199" fontId="30" fillId="33" borderId="95" xfId="59" applyNumberFormat="1" applyFont="1" applyFill="1" applyBorder="1" applyAlignment="1" applyProtection="1">
      <alignment horizontal="center"/>
      <protection/>
    </xf>
    <xf numFmtId="0" fontId="6" fillId="33" borderId="95" xfId="59" applyFont="1" applyFill="1" applyBorder="1" applyAlignment="1" applyProtection="1">
      <alignment/>
      <protection/>
    </xf>
    <xf numFmtId="0" fontId="15" fillId="0" borderId="0" xfId="59" applyFont="1">
      <alignment/>
      <protection/>
    </xf>
    <xf numFmtId="3" fontId="35" fillId="0" borderId="106" xfId="59" applyNumberFormat="1" applyFont="1" applyBorder="1" applyAlignment="1" applyProtection="1">
      <alignment/>
      <protection/>
    </xf>
    <xf numFmtId="0" fontId="15" fillId="0" borderId="95" xfId="59" applyFont="1" applyBorder="1">
      <alignment/>
      <protection/>
    </xf>
    <xf numFmtId="0" fontId="6" fillId="33" borderId="95" xfId="59" applyFont="1" applyFill="1" applyBorder="1" applyAlignment="1">
      <alignment horizontal="left"/>
      <protection/>
    </xf>
    <xf numFmtId="0" fontId="0" fillId="33" borderId="95" xfId="59" applyFont="1" applyFill="1" applyBorder="1" applyAlignment="1">
      <alignment horizontal="center"/>
      <protection/>
    </xf>
    <xf numFmtId="3" fontId="35" fillId="0" borderId="109" xfId="59" applyNumberFormat="1" applyFont="1" applyBorder="1" applyAlignment="1" applyProtection="1">
      <alignment/>
      <protection/>
    </xf>
    <xf numFmtId="0" fontId="6" fillId="33" borderId="95" xfId="59" applyFont="1" applyFill="1" applyBorder="1" applyAlignment="1" applyProtection="1">
      <alignment/>
      <protection locked="0"/>
    </xf>
    <xf numFmtId="3" fontId="6" fillId="33" borderId="106" xfId="59" applyNumberFormat="1" applyFont="1" applyFill="1" applyBorder="1" applyAlignment="1" applyProtection="1">
      <alignment/>
      <protection locked="0"/>
    </xf>
    <xf numFmtId="0" fontId="6" fillId="0" borderId="0" xfId="59" applyFont="1" applyAlignment="1" applyProtection="1">
      <alignment horizontal="center"/>
      <protection/>
    </xf>
    <xf numFmtId="0" fontId="47" fillId="33" borderId="75" xfId="0" applyNumberFormat="1" applyFont="1" applyFill="1" applyBorder="1" applyAlignment="1" applyProtection="1">
      <alignment horizontal="center" wrapText="1"/>
      <protection/>
    </xf>
    <xf numFmtId="3" fontId="47" fillId="36" borderId="110" xfId="0" applyNumberFormat="1" applyFont="1" applyFill="1" applyBorder="1" applyAlignment="1" applyProtection="1">
      <alignment wrapText="1"/>
      <protection/>
    </xf>
    <xf numFmtId="3" fontId="48" fillId="36" borderId="110" xfId="0" applyNumberFormat="1" applyFont="1" applyFill="1" applyBorder="1" applyAlignment="1" applyProtection="1">
      <alignment wrapText="1"/>
      <protection/>
    </xf>
    <xf numFmtId="3" fontId="53" fillId="36" borderId="110" xfId="0" applyNumberFormat="1" applyFont="1" applyFill="1" applyBorder="1" applyAlignment="1" applyProtection="1">
      <alignment wrapText="1"/>
      <protection/>
    </xf>
    <xf numFmtId="0" fontId="47" fillId="33" borderId="22" xfId="0" applyNumberFormat="1" applyFont="1" applyFill="1" applyBorder="1" applyAlignment="1" applyProtection="1">
      <alignment horizontal="center" wrapText="1"/>
      <protection/>
    </xf>
    <xf numFmtId="3" fontId="48" fillId="36" borderId="20" xfId="0" applyNumberFormat="1" applyFont="1" applyFill="1" applyBorder="1" applyAlignment="1" applyProtection="1">
      <alignment wrapText="1"/>
      <protection/>
    </xf>
    <xf numFmtId="3" fontId="53" fillId="36" borderId="20" xfId="0" applyNumberFormat="1" applyFont="1" applyFill="1" applyBorder="1" applyAlignment="1" applyProtection="1">
      <alignment wrapText="1"/>
      <protection/>
    </xf>
    <xf numFmtId="49" fontId="0" fillId="0" borderId="0" xfId="0" applyNumberFormat="1" applyFont="1" applyFill="1" applyAlignment="1" applyProtection="1">
      <alignment wrapText="1"/>
      <protection/>
    </xf>
    <xf numFmtId="0" fontId="16" fillId="0" borderId="0" xfId="0" applyFont="1" applyAlignment="1">
      <alignment wrapText="1"/>
    </xf>
    <xf numFmtId="0" fontId="4" fillId="0" borderId="0" xfId="0" applyFont="1" applyFill="1" applyAlignment="1">
      <alignment vertical="center"/>
    </xf>
    <xf numFmtId="0" fontId="36" fillId="0" borderId="0" xfId="0" applyFont="1" applyFill="1" applyAlignment="1">
      <alignment vertical="center"/>
    </xf>
    <xf numFmtId="0" fontId="8" fillId="0" borderId="0" xfId="0" applyNumberFormat="1" applyFont="1" applyFill="1" applyAlignment="1">
      <alignment vertical="center"/>
    </xf>
    <xf numFmtId="0" fontId="0" fillId="0" borderId="0" xfId="0" applyFill="1" applyAlignment="1">
      <alignment/>
    </xf>
    <xf numFmtId="0" fontId="19" fillId="35" borderId="0" xfId="0" applyFont="1" applyFill="1" applyBorder="1" applyAlignment="1" applyProtection="1">
      <alignment horizontal="right" vertical="top"/>
      <protection/>
    </xf>
    <xf numFmtId="0" fontId="3" fillId="0" borderId="0" xfId="45" applyAlignment="1" applyProtection="1">
      <alignment horizontal="center" vertical="center" wrapText="1"/>
      <protection/>
    </xf>
    <xf numFmtId="0" fontId="39" fillId="0" borderId="39" xfId="0" applyFont="1" applyBorder="1" applyAlignment="1" applyProtection="1">
      <alignment horizontal="left" vertical="center"/>
      <protection locked="0"/>
    </xf>
    <xf numFmtId="0" fontId="39" fillId="0" borderId="40" xfId="0" applyFont="1" applyBorder="1" applyAlignment="1" applyProtection="1">
      <alignment horizontal="left" vertical="center"/>
      <protection locked="0"/>
    </xf>
    <xf numFmtId="14" fontId="39" fillId="0" borderId="41" xfId="0" applyNumberFormat="1" applyFont="1" applyBorder="1" applyAlignment="1" applyProtection="1">
      <alignment horizontal="left" vertical="center"/>
      <protection locked="0"/>
    </xf>
    <xf numFmtId="0" fontId="6" fillId="0" borderId="40" xfId="0" applyFont="1" applyFill="1" applyBorder="1" applyAlignment="1" applyProtection="1">
      <alignment horizontal="left" vertical="top"/>
      <protection locked="0"/>
    </xf>
    <xf numFmtId="0" fontId="39" fillId="33" borderId="0" xfId="0" applyFont="1" applyFill="1" applyBorder="1" applyAlignment="1" applyProtection="1">
      <alignment horizontal="left" vertical="top" wrapText="1"/>
      <protection/>
    </xf>
    <xf numFmtId="0" fontId="39" fillId="33" borderId="0" xfId="0" applyFont="1" applyFill="1" applyAlignment="1">
      <alignment horizontal="left" vertical="top" wrapText="1"/>
    </xf>
    <xf numFmtId="0" fontId="6" fillId="0" borderId="39" xfId="0" applyFont="1" applyFill="1" applyBorder="1" applyAlignment="1" applyProtection="1">
      <alignment horizontal="left" vertical="top"/>
      <protection locked="0"/>
    </xf>
    <xf numFmtId="0" fontId="19" fillId="34" borderId="0" xfId="0" applyNumberFormat="1" applyFont="1" applyFill="1" applyAlignment="1" applyProtection="1">
      <alignment horizontal="left" vertical="center" wrapText="1"/>
      <protection/>
    </xf>
    <xf numFmtId="49" fontId="21" fillId="33" borderId="0" xfId="0" applyNumberFormat="1" applyFont="1" applyFill="1" applyBorder="1" applyAlignment="1">
      <alignment horizontal="right" vertical="center"/>
    </xf>
    <xf numFmtId="49" fontId="30" fillId="0" borderId="111" xfId="0" applyNumberFormat="1" applyFont="1" applyFill="1" applyBorder="1" applyAlignment="1" applyProtection="1">
      <alignment horizontal="left" vertical="center"/>
      <protection locked="0"/>
    </xf>
    <xf numFmtId="49" fontId="30" fillId="0" borderId="40" xfId="0" applyNumberFormat="1" applyFont="1" applyFill="1" applyBorder="1" applyAlignment="1" applyProtection="1">
      <alignment horizontal="left" vertical="center"/>
      <protection locked="0"/>
    </xf>
    <xf numFmtId="0" fontId="30" fillId="0" borderId="111" xfId="0" applyFont="1" applyFill="1" applyBorder="1" applyAlignment="1" applyProtection="1">
      <alignment horizontal="left" vertical="center"/>
      <protection locked="0"/>
    </xf>
    <xf numFmtId="0" fontId="30" fillId="0" borderId="40" xfId="0" applyFont="1" applyFill="1" applyBorder="1" applyAlignment="1" applyProtection="1">
      <alignment horizontal="left" vertical="center"/>
      <protection locked="0"/>
    </xf>
    <xf numFmtId="0" fontId="46" fillId="0" borderId="111" xfId="0" applyFont="1" applyFill="1" applyBorder="1" applyAlignment="1" applyProtection="1">
      <alignment horizontal="left" vertical="center"/>
      <protection locked="0"/>
    </xf>
    <xf numFmtId="0" fontId="46" fillId="0" borderId="40" xfId="0" applyFont="1" applyFill="1" applyBorder="1" applyAlignment="1" applyProtection="1">
      <alignment horizontal="left" vertical="center"/>
      <protection locked="0"/>
    </xf>
    <xf numFmtId="178" fontId="1" fillId="0" borderId="76" xfId="59" applyNumberFormat="1" applyFont="1" applyFill="1" applyBorder="1" applyAlignment="1">
      <alignment horizontal="left" vertical="center"/>
      <protection/>
    </xf>
    <xf numFmtId="178" fontId="1" fillId="0" borderId="77" xfId="59" applyNumberFormat="1" applyFont="1" applyFill="1" applyBorder="1" applyAlignment="1">
      <alignment horizontal="left" vertical="center"/>
      <protection/>
    </xf>
    <xf numFmtId="0" fontId="1" fillId="0" borderId="72" xfId="59" applyFont="1" applyFill="1" applyBorder="1" applyAlignment="1">
      <alignment vertical="center"/>
      <protection/>
    </xf>
    <xf numFmtId="0" fontId="24" fillId="0" borderId="73" xfId="59" applyFont="1" applyFill="1" applyBorder="1" applyAlignment="1">
      <alignment vertical="center"/>
      <protection/>
    </xf>
    <xf numFmtId="0" fontId="1" fillId="0" borderId="73" xfId="59" applyFont="1" applyFill="1" applyBorder="1" applyAlignment="1">
      <alignment vertical="center"/>
      <protection/>
    </xf>
    <xf numFmtId="0" fontId="25" fillId="0" borderId="82" xfId="59" applyFont="1" applyFill="1" applyBorder="1" applyAlignment="1">
      <alignment vertical="center"/>
      <protection/>
    </xf>
    <xf numFmtId="0" fontId="25" fillId="0" borderId="87" xfId="59" applyFont="1" applyFill="1" applyBorder="1" applyAlignment="1">
      <alignment vertical="center"/>
      <protection/>
    </xf>
    <xf numFmtId="0" fontId="23" fillId="0" borderId="69" xfId="59" applyFont="1" applyFill="1" applyBorder="1" applyAlignment="1">
      <alignment vertical="center"/>
      <protection/>
    </xf>
    <xf numFmtId="0" fontId="23" fillId="0" borderId="70" xfId="59" applyFont="1" applyFill="1" applyBorder="1" applyAlignment="1">
      <alignment vertical="center"/>
      <protection/>
    </xf>
    <xf numFmtId="0" fontId="1" fillId="0" borderId="76" xfId="59" applyFont="1" applyFill="1" applyBorder="1" applyAlignment="1">
      <alignment horizontal="left" vertical="center"/>
      <protection/>
    </xf>
    <xf numFmtId="0" fontId="1" fillId="0" borderId="77" xfId="59" applyFont="1" applyFill="1" applyBorder="1" applyAlignment="1">
      <alignment horizontal="left" vertical="center"/>
      <protection/>
    </xf>
    <xf numFmtId="0" fontId="25" fillId="0" borderId="69" xfId="59" applyFont="1" applyFill="1" applyBorder="1" applyAlignment="1">
      <alignment vertical="center"/>
      <protection/>
    </xf>
    <xf numFmtId="0" fontId="25" fillId="0" borderId="70" xfId="59" applyFont="1" applyFill="1" applyBorder="1" applyAlignment="1">
      <alignment vertical="center"/>
      <protection/>
    </xf>
    <xf numFmtId="3" fontId="26" fillId="0" borderId="76" xfId="60" applyNumberFormat="1" applyFont="1" applyFill="1" applyBorder="1" applyAlignment="1">
      <alignment horizontal="left"/>
      <protection/>
    </xf>
    <xf numFmtId="3" fontId="26" fillId="0" borderId="77" xfId="60" applyNumberFormat="1" applyFont="1" applyFill="1" applyBorder="1" applyAlignment="1">
      <alignment horizontal="left"/>
      <protection/>
    </xf>
    <xf numFmtId="0" fontId="29" fillId="34" borderId="0" xfId="59" applyNumberFormat="1" applyFont="1" applyFill="1" applyAlignment="1" applyProtection="1">
      <alignment horizontal="left" vertical="center"/>
      <protection/>
    </xf>
    <xf numFmtId="0" fontId="0" fillId="0" borderId="0" xfId="0" applyAlignment="1">
      <alignment/>
    </xf>
    <xf numFmtId="0" fontId="4" fillId="0" borderId="0" xfId="0" applyFont="1" applyAlignment="1">
      <alignment wrapText="1"/>
    </xf>
    <xf numFmtId="0" fontId="0" fillId="0" borderId="0" xfId="0" applyFont="1" applyAlignment="1">
      <alignment wrapText="1"/>
    </xf>
    <xf numFmtId="0" fontId="0" fillId="0" borderId="0" xfId="0" applyAlignment="1">
      <alignment wrapText="1"/>
    </xf>
    <xf numFmtId="49" fontId="0" fillId="0" borderId="0" xfId="0" applyNumberFormat="1" applyFont="1" applyAlignment="1" applyProtection="1">
      <alignment horizontal="left" indent="3"/>
      <protection/>
    </xf>
    <xf numFmtId="0" fontId="0" fillId="0" borderId="0" xfId="0" applyAlignment="1">
      <alignment horizontal="left" indent="3"/>
    </xf>
    <xf numFmtId="0" fontId="47" fillId="0" borderId="0" xfId="0" applyFont="1" applyFill="1" applyAlignment="1">
      <alignment horizontal="justify"/>
    </xf>
    <xf numFmtId="0" fontId="48" fillId="39" borderId="0" xfId="0" applyFont="1" applyFill="1" applyAlignment="1">
      <alignment horizontal="justify"/>
    </xf>
    <xf numFmtId="49" fontId="0" fillId="0" borderId="0" xfId="0" applyNumberFormat="1" applyFont="1" applyAlignment="1" applyProtection="1">
      <alignment horizontal="lef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Euro" xfId="41"/>
    <cellStyle name="Gekoppelde cel" xfId="42"/>
    <cellStyle name="Followed Hyperlink" xfId="43"/>
    <cellStyle name="Goed" xfId="44"/>
    <cellStyle name="Hyperlink" xfId="45"/>
    <cellStyle name="Invoer" xfId="46"/>
    <cellStyle name="Comma" xfId="47"/>
    <cellStyle name="Comma [0]" xfId="48"/>
    <cellStyle name="Kop 1" xfId="49"/>
    <cellStyle name="Kop 2" xfId="50"/>
    <cellStyle name="Kop 3" xfId="51"/>
    <cellStyle name="Kop 4" xfId="52"/>
    <cellStyle name="Neutraal" xfId="53"/>
    <cellStyle name="Normal 3" xfId="54"/>
    <cellStyle name="Notitie" xfId="55"/>
    <cellStyle name="Ongeldig" xfId="56"/>
    <cellStyle name="Percent" xfId="57"/>
    <cellStyle name="Procent 2" xfId="58"/>
    <cellStyle name="Standaard 2" xfId="59"/>
    <cellStyle name="Standaard_Blad1" xfId="60"/>
    <cellStyle name="Titel" xfId="61"/>
    <cellStyle name="Totaal" xfId="62"/>
    <cellStyle name="Uitvoer" xfId="63"/>
    <cellStyle name="Currency" xfId="64"/>
    <cellStyle name="Currency [0]" xfId="65"/>
    <cellStyle name="Verklarende tekst" xfId="66"/>
    <cellStyle name="Waarschuwingstekst" xfId="67"/>
  </cellStyles>
  <dxfs count="4">
    <dxf>
      <font>
        <color indexed="41"/>
      </font>
    </dxf>
    <dxf>
      <font>
        <color indexed="22"/>
      </font>
    </dxf>
    <dxf>
      <font>
        <color indexed="41"/>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47625</xdr:rowOff>
    </xdr:from>
    <xdr:to>
      <xdr:col>0</xdr:col>
      <xdr:colOff>514350</xdr:colOff>
      <xdr:row>3</xdr:row>
      <xdr:rowOff>9525</xdr:rowOff>
    </xdr:to>
    <xdr:pic>
      <xdr:nvPicPr>
        <xdr:cNvPr id="1" name="Picture 4"/>
        <xdr:cNvPicPr preferRelativeResize="1">
          <a:picLocks noChangeAspect="1"/>
        </xdr:cNvPicPr>
      </xdr:nvPicPr>
      <xdr:blipFill>
        <a:blip r:embed="rId1"/>
        <a:stretch>
          <a:fillRect/>
        </a:stretch>
      </xdr:blipFill>
      <xdr:spPr>
        <a:xfrm>
          <a:off x="200025" y="47625"/>
          <a:ext cx="314325"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sp.nl\Productie\01_Input\Algemeen\Modellen\Aanlevering_2014\Gemeenten\5\KOPIE_20150304modeliv3jgem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Aanschrijfbrief"/>
      <sheetName val="2.Adressering"/>
      <sheetName val="3.Toelichting"/>
      <sheetName val="4.Informatie"/>
      <sheetName val="5.Verdelingsmatrix lasten"/>
      <sheetName val="6.Verdelingsmatrix baten"/>
      <sheetName val="7.Balansstanden"/>
      <sheetName val="8.Akkoordverklaring"/>
      <sheetName val="9.Eindoorde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mailto:kredo@cbs.n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http://www.cbs.nl/bestandslevering" TargetMode="External" /><Relationship Id="rId3" Type="http://schemas.openxmlformats.org/officeDocument/2006/relationships/hyperlink" Target="https://www.rijksoverheid.nl/iv3"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rijksoverheid.nl/onderwerpen/gemeenten/gemeentelijke-financien/specifieke-uitkeri/doorgeven-of-wijzigen-contactgegevens-sisa-en-of-iv3"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27"/>
  <sheetViews>
    <sheetView showGridLines="0" tabSelected="1" zoomScaleSheetLayoutView="100" workbookViewId="0" topLeftCell="A1">
      <selection activeCell="A1" sqref="A1"/>
    </sheetView>
  </sheetViews>
  <sheetFormatPr defaultColWidth="9.140625" defaultRowHeight="12.75"/>
  <cols>
    <col min="1" max="1" width="9.7109375" style="10" customWidth="1"/>
    <col min="2" max="2" width="89.57421875" style="10" customWidth="1"/>
    <col min="3" max="3" width="8.57421875" style="10" customWidth="1"/>
    <col min="4" max="16384" width="9.140625" style="10" customWidth="1"/>
  </cols>
  <sheetData>
    <row r="2" spans="1:5" ht="16.5">
      <c r="A2" s="9"/>
      <c r="B2" s="55" t="s">
        <v>397</v>
      </c>
      <c r="C2" s="45"/>
      <c r="D2"/>
      <c r="E2"/>
    </row>
    <row r="3" spans="1:6" ht="12.75">
      <c r="A3" s="9"/>
      <c r="B3" s="56" t="s">
        <v>280</v>
      </c>
      <c r="C3"/>
      <c r="D3"/>
      <c r="E3"/>
      <c r="F3"/>
    </row>
    <row r="4" spans="1:2" ht="12.75">
      <c r="A4" s="9"/>
      <c r="B4" s="11"/>
    </row>
    <row r="6" spans="1:2" ht="24">
      <c r="A6" s="57" t="s">
        <v>24</v>
      </c>
      <c r="B6" s="13" t="s">
        <v>384</v>
      </c>
    </row>
    <row r="7" ht="14.25" customHeight="1">
      <c r="A7" s="12"/>
    </row>
    <row r="8" spans="2:3" ht="13.5" customHeight="1">
      <c r="B8" s="14" t="s">
        <v>837</v>
      </c>
      <c r="C8" s="564"/>
    </row>
    <row r="9" spans="2:3" ht="22.5" customHeight="1">
      <c r="B9" s="17"/>
      <c r="C9" s="15"/>
    </row>
    <row r="10" spans="2:3" s="16" customFormat="1" ht="12.75">
      <c r="B10" s="15" t="s">
        <v>23</v>
      </c>
      <c r="C10" s="52"/>
    </row>
    <row r="11" spans="2:3" s="16" customFormat="1" ht="14.25" customHeight="1">
      <c r="B11" s="15"/>
      <c r="C11" s="17"/>
    </row>
    <row r="12" spans="2:7" ht="77.25" customHeight="1">
      <c r="B12" s="89" t="s">
        <v>820</v>
      </c>
      <c r="C12" s="89"/>
      <c r="D12" s="239"/>
      <c r="G12" s="15"/>
    </row>
    <row r="13" spans="2:4" ht="63" customHeight="1">
      <c r="B13" s="87" t="s">
        <v>838</v>
      </c>
      <c r="C13" s="564"/>
      <c r="D13" s="87"/>
    </row>
    <row r="14" spans="2:7" ht="85.5" customHeight="1">
      <c r="B14" s="59" t="s">
        <v>821</v>
      </c>
      <c r="C14" s="15"/>
      <c r="G14" s="15"/>
    </row>
    <row r="15" spans="2:7" ht="45.75" customHeight="1">
      <c r="B15" s="59" t="s">
        <v>822</v>
      </c>
      <c r="C15" s="15"/>
      <c r="G15" s="15"/>
    </row>
    <row r="16" ht="68.25" customHeight="1">
      <c r="B16" s="60" t="s">
        <v>823</v>
      </c>
    </row>
    <row r="17" ht="12.75" customHeight="1">
      <c r="B17" s="61" t="s">
        <v>20</v>
      </c>
    </row>
    <row r="18" spans="2:3" ht="12.75" customHeight="1">
      <c r="B18" s="61" t="s">
        <v>21</v>
      </c>
      <c r="C18" s="15"/>
    </row>
    <row r="19" ht="12.75" customHeight="1">
      <c r="B19" s="61" t="s">
        <v>22</v>
      </c>
    </row>
    <row r="20" spans="2:3" ht="12.75" customHeight="1">
      <c r="B20" s="62" t="s">
        <v>26</v>
      </c>
      <c r="C20" s="15"/>
    </row>
    <row r="21" spans="2:3" s="16" customFormat="1" ht="27.75" customHeight="1">
      <c r="B21" s="62" t="s">
        <v>27</v>
      </c>
      <c r="C21" s="17"/>
    </row>
    <row r="22" spans="2:3" s="16" customFormat="1" ht="12.75">
      <c r="B22" s="63"/>
      <c r="C22" s="17"/>
    </row>
    <row r="23" spans="2:3" s="16" customFormat="1" ht="12.75">
      <c r="B23" s="63" t="s">
        <v>25</v>
      </c>
      <c r="C23" s="17"/>
    </row>
    <row r="24" s="16" customFormat="1" ht="12.75">
      <c r="B24" s="63"/>
    </row>
    <row r="25" ht="12.75">
      <c r="B25" s="64"/>
    </row>
    <row r="26" ht="12.75" customHeight="1">
      <c r="B26" s="15" t="s">
        <v>605</v>
      </c>
    </row>
    <row r="27" ht="12.75">
      <c r="B27" s="15" t="s">
        <v>703</v>
      </c>
    </row>
  </sheetData>
  <sheetProtection/>
  <hyperlinks>
    <hyperlink ref="B20" r:id="rId1" display="www.cbs.nl/kredo "/>
    <hyperlink ref="B21" r:id="rId2" display="kredo@cbs.nl "/>
  </hyperlinks>
  <printOptions/>
  <pageMargins left="0.7480314960629921" right="0.7480314960629921" top="0.984251968503937" bottom="0.984251968503937" header="0.5118110236220472" footer="0.5118110236220472"/>
  <pageSetup horizontalDpi="600" verticalDpi="600" orientation="portrait" paperSize="9" scale="86" r:id="rId4"/>
  <drawing r:id="rId3"/>
</worksheet>
</file>

<file path=xl/worksheets/sheet2.xml><?xml version="1.0" encoding="utf-8"?>
<worksheet xmlns="http://schemas.openxmlformats.org/spreadsheetml/2006/main" xmlns:r="http://schemas.openxmlformats.org/officeDocument/2006/relationships">
  <dimension ref="A1:C64"/>
  <sheetViews>
    <sheetView showGridLines="0" zoomScalePageLayoutView="0" workbookViewId="0" topLeftCell="A1">
      <selection activeCell="A1" sqref="A1"/>
    </sheetView>
  </sheetViews>
  <sheetFormatPr defaultColWidth="9.140625" defaultRowHeight="12.75"/>
  <cols>
    <col min="1" max="1" width="104.8515625" style="3" customWidth="1"/>
    <col min="2" max="2" width="15.7109375" style="19" customWidth="1"/>
    <col min="3" max="16384" width="9.140625" style="19" customWidth="1"/>
  </cols>
  <sheetData>
    <row r="1" ht="15">
      <c r="A1" s="240" t="s">
        <v>334</v>
      </c>
    </row>
    <row r="3" ht="25.5">
      <c r="A3" s="23" t="s">
        <v>825</v>
      </c>
    </row>
    <row r="4" ht="12.75">
      <c r="A4" s="23"/>
    </row>
    <row r="5" ht="12.75">
      <c r="A5" s="23" t="s">
        <v>708</v>
      </c>
    </row>
    <row r="6" ht="12.75">
      <c r="A6" s="241"/>
    </row>
    <row r="7" ht="12.75">
      <c r="A7" s="22" t="s">
        <v>709</v>
      </c>
    </row>
    <row r="8" ht="12.75">
      <c r="A8" s="241"/>
    </row>
    <row r="9" ht="12.75">
      <c r="A9" s="88" t="s">
        <v>826</v>
      </c>
    </row>
    <row r="10" ht="12.75">
      <c r="A10" s="21" t="s">
        <v>710</v>
      </c>
    </row>
    <row r="11" ht="12.75">
      <c r="A11" s="21" t="s">
        <v>711</v>
      </c>
    </row>
    <row r="12" ht="12.75">
      <c r="A12" s="242" t="s">
        <v>3</v>
      </c>
    </row>
    <row r="13" ht="12.75">
      <c r="A13" s="242"/>
    </row>
    <row r="14" spans="1:3" ht="25.5">
      <c r="A14" s="237" t="s">
        <v>827</v>
      </c>
      <c r="C14" s="237"/>
    </row>
    <row r="15" spans="1:3" ht="12.75">
      <c r="A15" s="237"/>
      <c r="C15" s="237"/>
    </row>
    <row r="16" spans="1:3" ht="25.5">
      <c r="A16" s="58" t="s">
        <v>713</v>
      </c>
      <c r="C16" s="247"/>
    </row>
    <row r="17" spans="1:3" ht="12.75">
      <c r="A17" s="58"/>
      <c r="C17" s="247"/>
    </row>
    <row r="18" spans="1:3" ht="12.75">
      <c r="A18" s="571" t="s">
        <v>824</v>
      </c>
      <c r="B18" s="90"/>
      <c r="C18" s="237"/>
    </row>
    <row r="19" ht="12.75">
      <c r="A19" s="21"/>
    </row>
    <row r="20" ht="38.25">
      <c r="A20" s="243" t="s">
        <v>828</v>
      </c>
    </row>
    <row r="21" ht="12.75">
      <c r="A21" s="244" t="s">
        <v>335</v>
      </c>
    </row>
    <row r="22" ht="12.75">
      <c r="A22" s="46"/>
    </row>
    <row r="23" ht="15">
      <c r="A23" s="240" t="s">
        <v>29</v>
      </c>
    </row>
    <row r="24" ht="12.75">
      <c r="A24" s="22"/>
    </row>
    <row r="25" ht="12.75">
      <c r="A25" s="23" t="s">
        <v>611</v>
      </c>
    </row>
    <row r="26" ht="12.75">
      <c r="A26" s="23"/>
    </row>
    <row r="27" ht="12.75">
      <c r="A27" s="72" t="s">
        <v>839</v>
      </c>
    </row>
    <row r="28" ht="12.75">
      <c r="A28" s="72" t="s">
        <v>840</v>
      </c>
    </row>
    <row r="29" ht="12.75">
      <c r="A29" s="72" t="s">
        <v>841</v>
      </c>
    </row>
    <row r="30" ht="12.75">
      <c r="A30" s="565" t="s">
        <v>842</v>
      </c>
    </row>
    <row r="31" ht="12.75">
      <c r="A31" s="565"/>
    </row>
    <row r="32" ht="12.75">
      <c r="A32" s="19" t="s">
        <v>712</v>
      </c>
    </row>
    <row r="33" ht="12.75">
      <c r="A33" s="19" t="s">
        <v>612</v>
      </c>
    </row>
    <row r="34" ht="12.75">
      <c r="A34" s="3" t="s">
        <v>843</v>
      </c>
    </row>
    <row r="35" ht="12.75">
      <c r="A35" s="3" t="s">
        <v>613</v>
      </c>
    </row>
    <row r="36" ht="12.75">
      <c r="A36" s="3" t="s">
        <v>814</v>
      </c>
    </row>
    <row r="37" ht="12.75">
      <c r="A37" s="3" t="s">
        <v>815</v>
      </c>
    </row>
    <row r="38" ht="12.75">
      <c r="A38" s="5"/>
    </row>
    <row r="39" ht="12.75">
      <c r="A39" s="91"/>
    </row>
    <row r="41" ht="12.75">
      <c r="A41" s="91"/>
    </row>
    <row r="42" ht="12.75">
      <c r="A42" s="5"/>
    </row>
    <row r="44" ht="12.75">
      <c r="A44" s="19"/>
    </row>
    <row r="45" s="245" customFormat="1" ht="12.75">
      <c r="A45" s="21"/>
    </row>
    <row r="46" ht="12.75">
      <c r="A46" s="19"/>
    </row>
    <row r="47" s="245" customFormat="1" ht="12.75">
      <c r="A47" s="21"/>
    </row>
    <row r="48" ht="12.75">
      <c r="A48" s="19"/>
    </row>
    <row r="49" s="245" customFormat="1" ht="12.75"/>
    <row r="50" ht="12.75">
      <c r="A50" s="21"/>
    </row>
    <row r="51" ht="12.75">
      <c r="A51" s="21"/>
    </row>
    <row r="52" ht="12.75">
      <c r="A52" s="21"/>
    </row>
    <row r="59" ht="12.75">
      <c r="A59" s="21"/>
    </row>
    <row r="60" ht="12.75">
      <c r="A60" s="246"/>
    </row>
    <row r="61" ht="12.75">
      <c r="A61" s="24"/>
    </row>
    <row r="64" ht="12.75">
      <c r="A64" s="25"/>
    </row>
  </sheetData>
  <sheetProtection/>
  <hyperlinks>
    <hyperlink ref="A21" r:id="rId1" display="www.cbs.nl/kredo"/>
    <hyperlink ref="A12" r:id="rId2" display="www.cbs.nl/bestandslevering"/>
    <hyperlink ref="A18" r:id="rId3" display="www.rijksoverheid.nl/iv3"/>
  </hyperlinks>
  <printOptions/>
  <pageMargins left="0.75" right="0.75" top="1" bottom="1" header="0.5" footer="0.5"/>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dimension ref="A1:D298"/>
  <sheetViews>
    <sheetView showGridLines="0" zoomScaleSheetLayoutView="79" zoomScalePageLayoutView="0" workbookViewId="0" topLeftCell="A1">
      <selection activeCell="A1" sqref="A1"/>
    </sheetView>
  </sheetViews>
  <sheetFormatPr defaultColWidth="9.140625" defaultRowHeight="12.75"/>
  <cols>
    <col min="1" max="1" width="98.421875" style="2" customWidth="1"/>
    <col min="2" max="2" width="9.140625" style="92" customWidth="1"/>
    <col min="3" max="16384" width="9.140625" style="1" customWidth="1"/>
  </cols>
  <sheetData>
    <row r="1" ht="15">
      <c r="A1" s="8" t="s">
        <v>1</v>
      </c>
    </row>
    <row r="3" spans="1:2" ht="25.5">
      <c r="A3" s="49" t="s">
        <v>714</v>
      </c>
      <c r="B3" s="90"/>
    </row>
    <row r="4" ht="12.75">
      <c r="A4" s="3" t="s">
        <v>614</v>
      </c>
    </row>
    <row r="5" ht="12.75">
      <c r="A5" s="3" t="s">
        <v>615</v>
      </c>
    </row>
    <row r="6" spans="1:2" ht="12.75">
      <c r="A6" s="49" t="s">
        <v>715</v>
      </c>
      <c r="B6" s="566"/>
    </row>
    <row r="7" ht="12.75">
      <c r="A7" s="49"/>
    </row>
    <row r="8" ht="25.5">
      <c r="A8" s="5" t="s">
        <v>716</v>
      </c>
    </row>
    <row r="9" spans="1:2" ht="51">
      <c r="A9" s="93" t="s">
        <v>616</v>
      </c>
      <c r="B9" s="566"/>
    </row>
    <row r="10" ht="12.75">
      <c r="A10" s="93"/>
    </row>
    <row r="11" ht="51">
      <c r="A11" s="5" t="s">
        <v>617</v>
      </c>
    </row>
    <row r="12" spans="1:2" ht="12.75" customHeight="1">
      <c r="A12" s="5" t="s">
        <v>829</v>
      </c>
      <c r="B12" s="90" t="s">
        <v>717</v>
      </c>
    </row>
    <row r="13" spans="1:2" ht="12.75">
      <c r="A13" s="3" t="s">
        <v>830</v>
      </c>
      <c r="B13" s="90"/>
    </row>
    <row r="14" spans="1:2" ht="12.75">
      <c r="A14" s="96" t="s">
        <v>718</v>
      </c>
      <c r="B14" s="90"/>
    </row>
    <row r="15" ht="6" customHeight="1"/>
    <row r="16" ht="25.5">
      <c r="A16" s="3" t="s">
        <v>831</v>
      </c>
    </row>
    <row r="17" ht="8.25" customHeight="1">
      <c r="A17" s="94"/>
    </row>
    <row r="18" spans="1:2" s="19" customFormat="1" ht="12.75">
      <c r="A18" s="95" t="s">
        <v>844</v>
      </c>
      <c r="B18" s="90"/>
    </row>
    <row r="19" spans="1:2" s="19" customFormat="1" ht="8.25" customHeight="1">
      <c r="A19" s="2"/>
      <c r="B19" s="90"/>
    </row>
    <row r="20" ht="25.5">
      <c r="A20" s="3" t="s">
        <v>618</v>
      </c>
    </row>
    <row r="22" s="92" customFormat="1" ht="38.25">
      <c r="A22" s="3" t="s">
        <v>619</v>
      </c>
    </row>
    <row r="23" ht="12.75">
      <c r="A23" s="3"/>
    </row>
    <row r="24" ht="15">
      <c r="A24" s="8" t="s">
        <v>5</v>
      </c>
    </row>
    <row r="26" ht="38.25">
      <c r="A26" s="49" t="s">
        <v>832</v>
      </c>
    </row>
    <row r="27" spans="1:2" s="50" customFormat="1" ht="8.25" customHeight="1">
      <c r="A27" s="2"/>
      <c r="B27" s="567"/>
    </row>
    <row r="28" ht="15">
      <c r="A28" s="8" t="s">
        <v>778</v>
      </c>
    </row>
    <row r="30" ht="244.5" customHeight="1">
      <c r="A30" s="3" t="s">
        <v>836</v>
      </c>
    </row>
    <row r="31" spans="1:2" s="50" customFormat="1" ht="15.75" customHeight="1">
      <c r="A31" s="8" t="s">
        <v>816</v>
      </c>
      <c r="B31" s="567"/>
    </row>
    <row r="32" spans="1:2" s="50" customFormat="1" ht="8.25" customHeight="1">
      <c r="A32" s="4"/>
      <c r="B32" s="567"/>
    </row>
    <row r="33" spans="1:2" s="50" customFormat="1" ht="51">
      <c r="A33" s="18" t="s">
        <v>834</v>
      </c>
      <c r="B33" s="567"/>
    </row>
    <row r="34" spans="1:2" s="50" customFormat="1" ht="63.75">
      <c r="A34" s="95" t="s">
        <v>762</v>
      </c>
      <c r="B34" s="567"/>
    </row>
    <row r="35" ht="25.5">
      <c r="A35" s="260" t="s">
        <v>780</v>
      </c>
    </row>
    <row r="36" ht="12.75">
      <c r="A36" s="95"/>
    </row>
    <row r="37" ht="25.5">
      <c r="A37" s="3" t="s">
        <v>763</v>
      </c>
    </row>
    <row r="38" ht="8.25">
      <c r="A38" s="4"/>
    </row>
    <row r="39" spans="1:4" s="6" customFormat="1" ht="8.25">
      <c r="A39" s="4"/>
      <c r="B39" s="568"/>
      <c r="D39" s="1"/>
    </row>
    <row r="40" ht="15">
      <c r="A40" s="8" t="s">
        <v>332</v>
      </c>
    </row>
    <row r="42" ht="51">
      <c r="A42" s="5" t="s">
        <v>719</v>
      </c>
    </row>
    <row r="44" ht="25.5">
      <c r="A44" s="5" t="s">
        <v>339</v>
      </c>
    </row>
    <row r="46" ht="25.5">
      <c r="A46" s="5" t="s">
        <v>620</v>
      </c>
    </row>
    <row r="47" spans="1:2" s="6" customFormat="1" ht="8.25">
      <c r="A47" s="2"/>
      <c r="B47" s="568"/>
    </row>
    <row r="48" ht="12.75">
      <c r="A48" s="96" t="s">
        <v>621</v>
      </c>
    </row>
    <row r="49" spans="1:2" s="6" customFormat="1" ht="8.25">
      <c r="A49" s="2"/>
      <c r="B49" s="568"/>
    </row>
    <row r="50" ht="15">
      <c r="A50" s="8" t="s">
        <v>333</v>
      </c>
    </row>
    <row r="51" spans="1:2" s="6" customFormat="1" ht="8.25">
      <c r="A51" s="2"/>
      <c r="B51" s="568"/>
    </row>
    <row r="52" ht="12.75">
      <c r="A52" s="3" t="s">
        <v>622</v>
      </c>
    </row>
    <row r="53" ht="12.75">
      <c r="A53" s="3" t="s">
        <v>720</v>
      </c>
    </row>
    <row r="54" ht="25.5">
      <c r="A54" s="3" t="s">
        <v>721</v>
      </c>
    </row>
    <row r="55" ht="12.75">
      <c r="A55" s="3"/>
    </row>
    <row r="56" ht="15">
      <c r="A56" s="8" t="s">
        <v>178</v>
      </c>
    </row>
    <row r="57" ht="8.25">
      <c r="A57" s="7"/>
    </row>
    <row r="58" ht="38.25">
      <c r="A58" s="5" t="s">
        <v>623</v>
      </c>
    </row>
    <row r="59" ht="38.25">
      <c r="A59" s="5" t="s">
        <v>624</v>
      </c>
    </row>
    <row r="60" ht="38.25">
      <c r="A60" s="5" t="s">
        <v>6</v>
      </c>
    </row>
    <row r="61" ht="12.75">
      <c r="A61" s="5"/>
    </row>
    <row r="62" ht="15">
      <c r="A62" s="8" t="s">
        <v>845</v>
      </c>
    </row>
    <row r="64" ht="12.75">
      <c r="A64" s="306" t="s">
        <v>846</v>
      </c>
    </row>
    <row r="65" ht="12.75">
      <c r="A65" s="306"/>
    </row>
    <row r="66" ht="15">
      <c r="A66" s="8" t="s">
        <v>781</v>
      </c>
    </row>
    <row r="67" ht="7.5" customHeight="1">
      <c r="A67" s="3"/>
    </row>
    <row r="68" ht="12.75">
      <c r="A68" s="306" t="s">
        <v>782</v>
      </c>
    </row>
    <row r="69" ht="12.75">
      <c r="A69" s="307" t="s">
        <v>783</v>
      </c>
    </row>
    <row r="71" ht="12.75">
      <c r="A71" s="307" t="s">
        <v>784</v>
      </c>
    </row>
    <row r="72" ht="12.75">
      <c r="A72" s="307" t="s">
        <v>785</v>
      </c>
    </row>
    <row r="73" ht="12.75">
      <c r="A73" s="307" t="s">
        <v>786</v>
      </c>
    </row>
    <row r="74" ht="12.75">
      <c r="A74" s="307"/>
    </row>
    <row r="75" ht="12.75">
      <c r="A75" s="307" t="s">
        <v>787</v>
      </c>
    </row>
    <row r="76" ht="12.75">
      <c r="A76" s="307" t="s">
        <v>788</v>
      </c>
    </row>
    <row r="77" ht="12.75">
      <c r="A77" s="308"/>
    </row>
    <row r="78" ht="12.75">
      <c r="A78" s="307" t="s">
        <v>789</v>
      </c>
    </row>
    <row r="79" ht="12.75">
      <c r="A79" s="307" t="s">
        <v>790</v>
      </c>
    </row>
    <row r="80" ht="12.75">
      <c r="A80" s="3"/>
    </row>
    <row r="81" ht="12.75">
      <c r="A81" s="3" t="s">
        <v>791</v>
      </c>
    </row>
    <row r="82" ht="12.75">
      <c r="A82" s="3"/>
    </row>
    <row r="83" ht="38.25">
      <c r="A83" s="23" t="s">
        <v>792</v>
      </c>
    </row>
    <row r="84" ht="25.5">
      <c r="A84" s="3" t="s">
        <v>793</v>
      </c>
    </row>
    <row r="85" ht="12.75">
      <c r="A85" s="3" t="s">
        <v>794</v>
      </c>
    </row>
    <row r="86" ht="7.5" customHeight="1">
      <c r="A86" s="3"/>
    </row>
    <row r="87" ht="51">
      <c r="A87" s="3" t="s">
        <v>795</v>
      </c>
    </row>
    <row r="88" ht="12.75">
      <c r="A88" s="3" t="s">
        <v>796</v>
      </c>
    </row>
    <row r="89" ht="12.75">
      <c r="A89" s="68" t="s">
        <v>797</v>
      </c>
    </row>
    <row r="90" ht="12.75">
      <c r="A90" s="68" t="s">
        <v>798</v>
      </c>
    </row>
    <row r="91" ht="12.75">
      <c r="A91" s="71" t="s">
        <v>799</v>
      </c>
    </row>
    <row r="92" ht="63.75" customHeight="1">
      <c r="A92" s="309" t="s">
        <v>800</v>
      </c>
    </row>
    <row r="93" ht="38.25">
      <c r="A93" s="309" t="s">
        <v>801</v>
      </c>
    </row>
    <row r="94" ht="8.25" customHeight="1">
      <c r="A94" s="71"/>
    </row>
    <row r="95" ht="76.5">
      <c r="A95" s="309" t="s">
        <v>802</v>
      </c>
    </row>
    <row r="96" ht="60" customHeight="1">
      <c r="A96" s="310" t="s">
        <v>803</v>
      </c>
    </row>
    <row r="97" ht="38.25">
      <c r="A97" s="311" t="s">
        <v>804</v>
      </c>
    </row>
    <row r="98" ht="63.75">
      <c r="A98" s="311" t="s">
        <v>805</v>
      </c>
    </row>
    <row r="100" ht="15">
      <c r="A100" s="8" t="s">
        <v>398</v>
      </c>
    </row>
    <row r="101" ht="7.5" customHeight="1">
      <c r="A101" s="3"/>
    </row>
    <row r="102" ht="12.75">
      <c r="A102" s="65" t="s">
        <v>399</v>
      </c>
    </row>
    <row r="103" ht="38.25" customHeight="1">
      <c r="A103" s="72" t="s">
        <v>567</v>
      </c>
    </row>
    <row r="104" ht="12.75">
      <c r="A104" s="66" t="s">
        <v>555</v>
      </c>
    </row>
    <row r="105" ht="12.75">
      <c r="A105" s="3" t="s">
        <v>608</v>
      </c>
    </row>
    <row r="106" ht="12.75">
      <c r="A106" s="3" t="s">
        <v>478</v>
      </c>
    </row>
    <row r="107" ht="12.75">
      <c r="A107" s="3" t="s">
        <v>479</v>
      </c>
    </row>
    <row r="108" ht="12.75">
      <c r="A108" s="3" t="s">
        <v>480</v>
      </c>
    </row>
    <row r="109" ht="12.75">
      <c r="A109" s="3" t="s">
        <v>481</v>
      </c>
    </row>
    <row r="110" ht="12.75">
      <c r="A110" s="3" t="s">
        <v>482</v>
      </c>
    </row>
    <row r="111" ht="12.75">
      <c r="A111" s="3" t="s">
        <v>483</v>
      </c>
    </row>
    <row r="112" ht="12.75">
      <c r="A112" s="3" t="s">
        <v>519</v>
      </c>
    </row>
    <row r="113" ht="12.75">
      <c r="A113" s="3" t="s">
        <v>520</v>
      </c>
    </row>
    <row r="114" ht="12.75">
      <c r="A114" s="3" t="s">
        <v>521</v>
      </c>
    </row>
    <row r="115" ht="12.75">
      <c r="A115" s="3" t="s">
        <v>484</v>
      </c>
    </row>
    <row r="116" ht="12.75">
      <c r="A116" s="3" t="s">
        <v>485</v>
      </c>
    </row>
    <row r="117" ht="12.75">
      <c r="A117" s="3" t="s">
        <v>525</v>
      </c>
    </row>
    <row r="118" ht="12.75">
      <c r="A118" s="3" t="s">
        <v>526</v>
      </c>
    </row>
    <row r="119" ht="7.5" customHeight="1">
      <c r="A119" s="3"/>
    </row>
    <row r="120" ht="12.75">
      <c r="A120" s="3" t="s">
        <v>609</v>
      </c>
    </row>
    <row r="121" ht="12.75">
      <c r="A121" s="3" t="s">
        <v>505</v>
      </c>
    </row>
    <row r="122" ht="12.75">
      <c r="A122" s="3" t="s">
        <v>506</v>
      </c>
    </row>
    <row r="123" ht="12.75">
      <c r="A123" s="3" t="s">
        <v>507</v>
      </c>
    </row>
    <row r="124" ht="12.75">
      <c r="A124" s="3" t="s">
        <v>508</v>
      </c>
    </row>
    <row r="125" ht="12.75">
      <c r="A125" s="3" t="s">
        <v>601</v>
      </c>
    </row>
    <row r="126" ht="12.75">
      <c r="A126" s="3" t="s">
        <v>509</v>
      </c>
    </row>
    <row r="127" ht="12.75">
      <c r="A127" s="3" t="s">
        <v>510</v>
      </c>
    </row>
    <row r="128" ht="12.75">
      <c r="A128" s="3" t="s">
        <v>511</v>
      </c>
    </row>
    <row r="129" ht="12.75">
      <c r="A129" s="3" t="s">
        <v>512</v>
      </c>
    </row>
    <row r="130" ht="12.75">
      <c r="A130" s="3" t="s">
        <v>513</v>
      </c>
    </row>
    <row r="131" ht="12.75">
      <c r="A131" s="3" t="s">
        <v>514</v>
      </c>
    </row>
    <row r="132" ht="12.75">
      <c r="A132" s="3" t="s">
        <v>515</v>
      </c>
    </row>
    <row r="133" ht="12.75">
      <c r="A133" s="3" t="s">
        <v>516</v>
      </c>
    </row>
    <row r="134" ht="12.75">
      <c r="A134" s="3" t="s">
        <v>517</v>
      </c>
    </row>
    <row r="135" ht="12.75">
      <c r="A135" s="3" t="s">
        <v>518</v>
      </c>
    </row>
    <row r="136" ht="12.75">
      <c r="A136" s="3" t="s">
        <v>522</v>
      </c>
    </row>
    <row r="137" ht="12.75">
      <c r="A137" s="3" t="s">
        <v>523</v>
      </c>
    </row>
    <row r="138" ht="12.75">
      <c r="A138" s="3" t="s">
        <v>527</v>
      </c>
    </row>
    <row r="139" ht="12.75">
      <c r="A139" s="3" t="s">
        <v>524</v>
      </c>
    </row>
    <row r="140" ht="7.5" customHeight="1"/>
    <row r="141" ht="12.75">
      <c r="A141" s="3" t="s">
        <v>528</v>
      </c>
    </row>
    <row r="142" ht="12.75">
      <c r="A142" s="3" t="s">
        <v>529</v>
      </c>
    </row>
    <row r="143" ht="12.75">
      <c r="A143" s="3" t="s">
        <v>604</v>
      </c>
    </row>
    <row r="144" ht="12.75">
      <c r="A144" s="3" t="s">
        <v>530</v>
      </c>
    </row>
    <row r="145" ht="12.75">
      <c r="A145" s="3" t="s">
        <v>531</v>
      </c>
    </row>
    <row r="146" ht="12.75">
      <c r="A146" s="3" t="s">
        <v>532</v>
      </c>
    </row>
    <row r="147" ht="12.75">
      <c r="A147" s="3" t="s">
        <v>533</v>
      </c>
    </row>
    <row r="148" ht="12.75">
      <c r="A148" s="3" t="s">
        <v>534</v>
      </c>
    </row>
    <row r="149" ht="12.75">
      <c r="A149" s="3" t="s">
        <v>535</v>
      </c>
    </row>
    <row r="150" ht="12.75">
      <c r="A150" s="3" t="s">
        <v>536</v>
      </c>
    </row>
    <row r="151" ht="12.75">
      <c r="A151" s="3" t="s">
        <v>537</v>
      </c>
    </row>
    <row r="152" ht="12.75">
      <c r="A152" s="3" t="s">
        <v>538</v>
      </c>
    </row>
    <row r="153" ht="12.75">
      <c r="A153" s="3" t="s">
        <v>539</v>
      </c>
    </row>
    <row r="154" ht="12.75">
      <c r="A154" s="3" t="s">
        <v>540</v>
      </c>
    </row>
    <row r="155" ht="12.75">
      <c r="A155" s="3" t="s">
        <v>541</v>
      </c>
    </row>
    <row r="156" ht="12.75">
      <c r="A156" s="3" t="s">
        <v>542</v>
      </c>
    </row>
    <row r="157" ht="12.75">
      <c r="A157" s="3" t="s">
        <v>543</v>
      </c>
    </row>
    <row r="158" ht="12.75">
      <c r="A158" s="3" t="s">
        <v>544</v>
      </c>
    </row>
    <row r="159" ht="12.75">
      <c r="A159" s="3" t="s">
        <v>545</v>
      </c>
    </row>
    <row r="160" ht="12.75">
      <c r="A160" s="3" t="s">
        <v>546</v>
      </c>
    </row>
    <row r="161" ht="12.75">
      <c r="A161" s="3" t="s">
        <v>547</v>
      </c>
    </row>
    <row r="162" ht="7.5" customHeight="1">
      <c r="A162" s="3"/>
    </row>
    <row r="163" ht="12.75" customHeight="1">
      <c r="A163" s="66" t="s">
        <v>556</v>
      </c>
    </row>
    <row r="164" ht="12.75" customHeight="1">
      <c r="A164" s="67" t="s">
        <v>557</v>
      </c>
    </row>
    <row r="165" ht="12.75">
      <c r="A165" s="3" t="s">
        <v>608</v>
      </c>
    </row>
    <row r="166" ht="12.75">
      <c r="A166" s="68" t="s">
        <v>559</v>
      </c>
    </row>
    <row r="167" ht="12.75">
      <c r="A167" s="68" t="s">
        <v>560</v>
      </c>
    </row>
    <row r="168" ht="7.5" customHeight="1">
      <c r="A168" s="3"/>
    </row>
    <row r="169" ht="12.75">
      <c r="A169" s="3" t="s">
        <v>554</v>
      </c>
    </row>
    <row r="170" ht="12.75">
      <c r="A170" s="68" t="s">
        <v>561</v>
      </c>
    </row>
    <row r="171" ht="7.5" customHeight="1">
      <c r="A171" s="3"/>
    </row>
    <row r="172" ht="12.75">
      <c r="A172" s="66" t="s">
        <v>558</v>
      </c>
    </row>
    <row r="173" ht="12.75">
      <c r="A173" s="67" t="s">
        <v>598</v>
      </c>
    </row>
    <row r="174" ht="12.75">
      <c r="A174" s="3" t="s">
        <v>608</v>
      </c>
    </row>
    <row r="175" ht="12.75">
      <c r="A175" s="69" t="s">
        <v>562</v>
      </c>
    </row>
    <row r="176" ht="12.75">
      <c r="A176" s="69" t="s">
        <v>563</v>
      </c>
    </row>
    <row r="177" ht="12.75">
      <c r="A177" s="69" t="s">
        <v>564</v>
      </c>
    </row>
    <row r="178" ht="12.75">
      <c r="A178" s="69" t="s">
        <v>565</v>
      </c>
    </row>
    <row r="179" ht="12.75">
      <c r="A179" s="69" t="s">
        <v>566</v>
      </c>
    </row>
    <row r="180" ht="12.75">
      <c r="A180" s="69" t="s">
        <v>568</v>
      </c>
    </row>
    <row r="181" ht="12.75">
      <c r="A181" s="69" t="s">
        <v>569</v>
      </c>
    </row>
    <row r="182" ht="12.75">
      <c r="A182" s="69" t="s">
        <v>570</v>
      </c>
    </row>
    <row r="183" ht="12.75">
      <c r="A183" s="69" t="s">
        <v>571</v>
      </c>
    </row>
    <row r="184" ht="12.75">
      <c r="A184" s="69" t="s">
        <v>572</v>
      </c>
    </row>
    <row r="185" ht="12.75">
      <c r="A185" s="69" t="s">
        <v>573</v>
      </c>
    </row>
    <row r="186" ht="12.75">
      <c r="A186" s="69" t="s">
        <v>574</v>
      </c>
    </row>
    <row r="187" ht="12.75">
      <c r="A187" s="70" t="s">
        <v>575</v>
      </c>
    </row>
    <row r="188" ht="12.75">
      <c r="A188" s="70" t="s">
        <v>599</v>
      </c>
    </row>
    <row r="189" ht="12.75">
      <c r="A189" s="70" t="s">
        <v>576</v>
      </c>
    </row>
    <row r="190" ht="12.75">
      <c r="A190" s="70" t="s">
        <v>577</v>
      </c>
    </row>
    <row r="191" ht="12.75">
      <c r="A191" s="71" t="s">
        <v>579</v>
      </c>
    </row>
    <row r="192" ht="12.75">
      <c r="A192" s="69" t="s">
        <v>580</v>
      </c>
    </row>
    <row r="193" ht="12.75">
      <c r="A193" s="69" t="s">
        <v>581</v>
      </c>
    </row>
    <row r="194" ht="12.75">
      <c r="A194" s="69" t="s">
        <v>582</v>
      </c>
    </row>
    <row r="195" ht="12.75">
      <c r="A195" s="69" t="s">
        <v>583</v>
      </c>
    </row>
    <row r="196" ht="12.75">
      <c r="A196" s="70" t="s">
        <v>584</v>
      </c>
    </row>
    <row r="197" ht="12" customHeight="1">
      <c r="A197" s="70" t="s">
        <v>585</v>
      </c>
    </row>
    <row r="198" ht="12.75">
      <c r="A198" s="70" t="s">
        <v>586</v>
      </c>
    </row>
    <row r="199" ht="12.75">
      <c r="A199" s="70" t="s">
        <v>587</v>
      </c>
    </row>
    <row r="200" ht="7.5" customHeight="1">
      <c r="A200" s="70"/>
    </row>
    <row r="201" ht="12.75">
      <c r="A201" s="70" t="s">
        <v>610</v>
      </c>
    </row>
    <row r="202" ht="12.75">
      <c r="A202" s="71" t="s">
        <v>578</v>
      </c>
    </row>
    <row r="203" ht="6.75" customHeight="1">
      <c r="A203" s="42"/>
    </row>
    <row r="204" ht="12.75" customHeight="1">
      <c r="A204" s="3" t="s">
        <v>528</v>
      </c>
    </row>
    <row r="205" ht="12.75" customHeight="1">
      <c r="A205" s="69" t="s">
        <v>588</v>
      </c>
    </row>
    <row r="206" ht="12.75" customHeight="1">
      <c r="A206" s="69" t="s">
        <v>589</v>
      </c>
    </row>
    <row r="207" ht="12.75" customHeight="1">
      <c r="A207" s="69" t="s">
        <v>590</v>
      </c>
    </row>
    <row r="208" ht="12.75" customHeight="1">
      <c r="A208" s="69" t="s">
        <v>591</v>
      </c>
    </row>
    <row r="209" ht="12.75" customHeight="1">
      <c r="A209" s="69" t="s">
        <v>592</v>
      </c>
    </row>
    <row r="210" ht="12.75" customHeight="1">
      <c r="A210" s="70" t="s">
        <v>593</v>
      </c>
    </row>
    <row r="211" ht="12.75" customHeight="1">
      <c r="A211" s="71" t="s">
        <v>600</v>
      </c>
    </row>
    <row r="212" ht="12.75" customHeight="1">
      <c r="A212" s="69" t="s">
        <v>594</v>
      </c>
    </row>
    <row r="213" ht="12.75" customHeight="1">
      <c r="A213" s="69" t="s">
        <v>595</v>
      </c>
    </row>
    <row r="214" ht="12.75" customHeight="1">
      <c r="A214" s="70" t="s">
        <v>596</v>
      </c>
    </row>
    <row r="215" ht="9.75" customHeight="1">
      <c r="A215" s="3"/>
    </row>
    <row r="216" ht="15">
      <c r="A216" s="8" t="s">
        <v>395</v>
      </c>
    </row>
    <row r="217" ht="12.75">
      <c r="A217" s="3"/>
    </row>
    <row r="218" ht="114.75">
      <c r="A218" s="65" t="s">
        <v>722</v>
      </c>
    </row>
    <row r="219" ht="12.75">
      <c r="A219" s="3"/>
    </row>
    <row r="220" s="92" customFormat="1" ht="15">
      <c r="A220" s="8" t="s">
        <v>723</v>
      </c>
    </row>
    <row r="221" ht="12.75">
      <c r="A221" s="23"/>
    </row>
    <row r="222" ht="31.5" customHeight="1">
      <c r="A222" s="54" t="s">
        <v>724</v>
      </c>
    </row>
    <row r="223" ht="51">
      <c r="A223" s="3" t="s">
        <v>725</v>
      </c>
    </row>
    <row r="224" ht="38.25">
      <c r="A224" s="3" t="s">
        <v>726</v>
      </c>
    </row>
    <row r="225" s="92" customFormat="1" ht="15">
      <c r="A225" s="8" t="s">
        <v>727</v>
      </c>
    </row>
    <row r="226" s="92" customFormat="1" ht="12.75" customHeight="1">
      <c r="A226" s="248"/>
    </row>
    <row r="227" s="92" customFormat="1" ht="12.75">
      <c r="A227" s="249" t="s">
        <v>728</v>
      </c>
    </row>
    <row r="228" s="92" customFormat="1" ht="12.75" customHeight="1">
      <c r="A228" s="250" t="s">
        <v>729</v>
      </c>
    </row>
    <row r="229" s="92" customFormat="1" ht="12.75">
      <c r="A229" s="250" t="s">
        <v>730</v>
      </c>
    </row>
    <row r="230" spans="1:4" s="92" customFormat="1" ht="12.75">
      <c r="A230" s="251" t="s">
        <v>640</v>
      </c>
      <c r="B230" s="90"/>
      <c r="D230" s="252"/>
    </row>
    <row r="231" spans="1:4" s="92" customFormat="1" ht="12.75">
      <c r="A231" s="251" t="s">
        <v>641</v>
      </c>
      <c r="D231" s="252"/>
    </row>
    <row r="232" spans="1:4" s="92" customFormat="1" ht="12.75">
      <c r="A232" s="251" t="s">
        <v>642</v>
      </c>
      <c r="B232" s="90"/>
      <c r="D232" s="252"/>
    </row>
    <row r="233" spans="1:4" s="92" customFormat="1" ht="12.75">
      <c r="A233" s="251" t="s">
        <v>643</v>
      </c>
      <c r="B233" s="90"/>
      <c r="D233" s="252"/>
    </row>
    <row r="234" spans="1:4" s="92" customFormat="1" ht="12.75">
      <c r="A234" s="251"/>
      <c r="D234" s="252"/>
    </row>
    <row r="235" spans="1:4" s="92" customFormat="1" ht="25.5">
      <c r="A235" s="251" t="s">
        <v>731</v>
      </c>
      <c r="D235" s="252"/>
    </row>
    <row r="236" spans="1:4" s="92" customFormat="1" ht="12.75">
      <c r="A236" s="251"/>
      <c r="D236" s="252"/>
    </row>
    <row r="237" spans="1:4" s="92" customFormat="1" ht="38.25">
      <c r="A237" s="251" t="s">
        <v>732</v>
      </c>
      <c r="B237" s="566"/>
      <c r="D237" s="252"/>
    </row>
    <row r="238" ht="12.75" customHeight="1">
      <c r="D238" s="252"/>
    </row>
    <row r="239" ht="15">
      <c r="A239" s="8" t="s">
        <v>13</v>
      </c>
    </row>
    <row r="240" ht="8.25">
      <c r="A240" s="248"/>
    </row>
    <row r="241" ht="25.5">
      <c r="A241" s="3" t="s">
        <v>733</v>
      </c>
    </row>
    <row r="242" ht="51">
      <c r="A242" s="5" t="s">
        <v>734</v>
      </c>
    </row>
    <row r="243" ht="51">
      <c r="A243" s="5" t="s">
        <v>597</v>
      </c>
    </row>
    <row r="244" ht="8.25" customHeight="1"/>
    <row r="245" ht="89.25">
      <c r="A245" s="5" t="s">
        <v>735</v>
      </c>
    </row>
    <row r="246" spans="1:4" s="252" customFormat="1" ht="12.75">
      <c r="A246" s="3"/>
      <c r="D246" s="1"/>
    </row>
    <row r="247" spans="1:4" s="252" customFormat="1" ht="66.75" customHeight="1">
      <c r="A247" s="253" t="s">
        <v>835</v>
      </c>
      <c r="D247" s="1"/>
    </row>
    <row r="248" ht="12.75" customHeight="1"/>
    <row r="249" ht="15">
      <c r="A249" s="8" t="s">
        <v>12</v>
      </c>
    </row>
    <row r="250" ht="8.25">
      <c r="A250" s="248"/>
    </row>
    <row r="251" ht="12.75">
      <c r="A251" s="49" t="s">
        <v>736</v>
      </c>
    </row>
    <row r="252" ht="12.75">
      <c r="A252" s="49" t="s">
        <v>737</v>
      </c>
    </row>
    <row r="253" ht="12.75">
      <c r="A253" s="49" t="s">
        <v>738</v>
      </c>
    </row>
    <row r="254" ht="12.75" customHeight="1">
      <c r="A254" s="49" t="s">
        <v>739</v>
      </c>
    </row>
    <row r="255" ht="12.75">
      <c r="A255" s="49" t="s">
        <v>740</v>
      </c>
    </row>
    <row r="256" ht="12.75">
      <c r="A256" s="49" t="s">
        <v>741</v>
      </c>
    </row>
    <row r="258" ht="12.75" customHeight="1">
      <c r="A258" s="8" t="s">
        <v>11</v>
      </c>
    </row>
    <row r="259" ht="8.25" customHeight="1">
      <c r="A259" s="3"/>
    </row>
    <row r="260" ht="12.75" customHeight="1">
      <c r="A260" s="3" t="s">
        <v>742</v>
      </c>
    </row>
    <row r="261" ht="12.75" customHeight="1">
      <c r="A261" s="3" t="s">
        <v>743</v>
      </c>
    </row>
    <row r="262" ht="12.75" customHeight="1">
      <c r="A262" s="3" t="s">
        <v>744</v>
      </c>
    </row>
    <row r="263" ht="76.5" customHeight="1">
      <c r="A263" s="5" t="s">
        <v>745</v>
      </c>
    </row>
    <row r="265" ht="13.5" customHeight="1">
      <c r="A265" s="8" t="s">
        <v>10</v>
      </c>
    </row>
    <row r="266" ht="8.25" customHeight="1">
      <c r="A266" s="49"/>
    </row>
    <row r="267" ht="13.5" customHeight="1">
      <c r="A267" s="3" t="s">
        <v>746</v>
      </c>
    </row>
    <row r="268" ht="13.5" customHeight="1">
      <c r="A268" s="3" t="s">
        <v>747</v>
      </c>
    </row>
    <row r="269" ht="12.75">
      <c r="A269" s="3" t="s">
        <v>748</v>
      </c>
    </row>
    <row r="270" ht="12.75">
      <c r="A270" s="3" t="s">
        <v>371</v>
      </c>
    </row>
    <row r="271" ht="15" customHeight="1">
      <c r="A271" s="3" t="s">
        <v>372</v>
      </c>
    </row>
    <row r="272" ht="12.75">
      <c r="A272" s="3" t="s">
        <v>373</v>
      </c>
    </row>
    <row r="273" ht="12.75">
      <c r="A273" s="3" t="s">
        <v>374</v>
      </c>
    </row>
    <row r="274" ht="12.75">
      <c r="A274" s="3" t="s">
        <v>749</v>
      </c>
    </row>
    <row r="275" ht="12.75">
      <c r="A275" s="3" t="s">
        <v>375</v>
      </c>
    </row>
    <row r="276" ht="12.75">
      <c r="A276" s="3" t="s">
        <v>376</v>
      </c>
    </row>
    <row r="277" ht="12.75">
      <c r="A277" s="3" t="s">
        <v>377</v>
      </c>
    </row>
    <row r="278" ht="12.75">
      <c r="A278" s="3" t="s">
        <v>378</v>
      </c>
    </row>
    <row r="279" ht="12.75">
      <c r="A279" s="3" t="s">
        <v>379</v>
      </c>
    </row>
    <row r="281" ht="25.5">
      <c r="A281" s="3" t="s">
        <v>750</v>
      </c>
    </row>
    <row r="282" ht="25.5">
      <c r="A282" s="3" t="s">
        <v>380</v>
      </c>
    </row>
    <row r="283" ht="38.25">
      <c r="A283" s="3" t="s">
        <v>751</v>
      </c>
    </row>
    <row r="284" ht="25.5">
      <c r="A284" s="3" t="s">
        <v>752</v>
      </c>
    </row>
    <row r="285" ht="12.75">
      <c r="A285" s="3" t="s">
        <v>753</v>
      </c>
    </row>
    <row r="286" ht="8.25" customHeight="1">
      <c r="A286" s="3"/>
    </row>
    <row r="287" ht="12.75" customHeight="1">
      <c r="A287" s="3" t="s">
        <v>754</v>
      </c>
    </row>
    <row r="288" ht="12.75">
      <c r="A288" s="3" t="s">
        <v>755</v>
      </c>
    </row>
    <row r="289" ht="8.25" customHeight="1">
      <c r="A289" s="3"/>
    </row>
    <row r="290" ht="15">
      <c r="A290" s="8" t="s">
        <v>9</v>
      </c>
    </row>
    <row r="291" ht="7.5" customHeight="1"/>
    <row r="292" ht="25.5">
      <c r="A292" s="3" t="s">
        <v>0</v>
      </c>
    </row>
    <row r="293" ht="12.75">
      <c r="A293" s="3" t="s">
        <v>14</v>
      </c>
    </row>
    <row r="294" ht="12.75">
      <c r="A294" s="3" t="s">
        <v>15</v>
      </c>
    </row>
    <row r="295" ht="12.75">
      <c r="A295" s="3" t="s">
        <v>16</v>
      </c>
    </row>
    <row r="296" ht="12.75">
      <c r="A296" s="3" t="s">
        <v>17</v>
      </c>
    </row>
    <row r="297" ht="12.75">
      <c r="A297" s="3" t="s">
        <v>18</v>
      </c>
    </row>
    <row r="298" ht="12.75">
      <c r="A298" s="3" t="s">
        <v>19</v>
      </c>
    </row>
  </sheetData>
  <sheetProtection/>
  <hyperlinks>
    <hyperlink ref="A35" r:id="rId1" display="https://www.rijksoverheid.nl/onderwerpen/gemeenten/gemeentelijke-financien/specifieke-uitkeri/doorgeven-of-wijzigen-contactgegevens-sisa-en-of-iv3"/>
  </hyperlinks>
  <printOptions/>
  <pageMargins left="0.75" right="0.75" top="0.92" bottom="1.11" header="0.5" footer="1.12"/>
  <pageSetup horizontalDpi="600" verticalDpi="600" orientation="portrait" paperSize="9" scale="89" r:id="rId2"/>
  <rowBreaks count="2" manualBreakCount="2">
    <brk id="30" max="0" man="1"/>
    <brk id="224" max="0" man="1"/>
  </rowBreaks>
</worksheet>
</file>

<file path=xl/worksheets/sheet4.xml><?xml version="1.0" encoding="utf-8"?>
<worksheet xmlns="http://schemas.openxmlformats.org/spreadsheetml/2006/main" xmlns:r="http://schemas.openxmlformats.org/officeDocument/2006/relationships">
  <dimension ref="A1:R38"/>
  <sheetViews>
    <sheetView showGridLines="0" zoomScalePageLayoutView="0" workbookViewId="0" topLeftCell="A1">
      <selection activeCell="A1" sqref="A1"/>
    </sheetView>
  </sheetViews>
  <sheetFormatPr defaultColWidth="9.140625" defaultRowHeight="12.75"/>
  <cols>
    <col min="1" max="1" width="1.7109375" style="27" customWidth="1"/>
    <col min="2" max="2" width="14.8515625" style="27" customWidth="1"/>
    <col min="3" max="3" width="12.28125" style="27" customWidth="1"/>
    <col min="4" max="4" width="14.421875" style="27" customWidth="1"/>
    <col min="5" max="5" width="2.28125" style="27" customWidth="1"/>
    <col min="6" max="6" width="9.140625" style="27" customWidth="1"/>
    <col min="7" max="7" width="2.28125" style="27" customWidth="1"/>
    <col min="8" max="8" width="12.28125" style="27" customWidth="1"/>
    <col min="9" max="9" width="21.8515625" style="27" customWidth="1"/>
    <col min="10" max="10" width="2.7109375" style="27" customWidth="1"/>
    <col min="11" max="16384" width="9.140625" style="27" customWidth="1"/>
  </cols>
  <sheetData>
    <row r="1" spans="1:10" ht="15" customHeight="1">
      <c r="A1" s="26"/>
      <c r="B1" s="579" t="s">
        <v>30</v>
      </c>
      <c r="C1" s="579"/>
      <c r="D1" s="579"/>
      <c r="E1" s="579"/>
      <c r="F1" s="579"/>
      <c r="G1" s="579"/>
      <c r="H1" s="579"/>
      <c r="I1" s="579"/>
      <c r="J1" s="26"/>
    </row>
    <row r="2" spans="1:10" ht="15" customHeight="1">
      <c r="A2" s="26"/>
      <c r="B2" s="579" t="s">
        <v>2</v>
      </c>
      <c r="C2" s="579"/>
      <c r="D2" s="579"/>
      <c r="E2" s="579"/>
      <c r="F2" s="579"/>
      <c r="G2" s="579"/>
      <c r="H2" s="579"/>
      <c r="I2" s="579"/>
      <c r="J2" s="26"/>
    </row>
    <row r="3" spans="1:13" ht="15" customHeight="1">
      <c r="A3" s="26"/>
      <c r="B3" s="579" t="str">
        <f>"GR "&amp;C5</f>
        <v>GR aaaa</v>
      </c>
      <c r="C3" s="579"/>
      <c r="D3" s="579"/>
      <c r="E3" s="579"/>
      <c r="F3" s="579"/>
      <c r="G3" s="579"/>
      <c r="H3" s="579"/>
      <c r="I3" s="579"/>
      <c r="J3" s="26"/>
      <c r="L3" s="28"/>
      <c r="M3" s="29"/>
    </row>
    <row r="4" spans="1:13" ht="15" customHeight="1">
      <c r="A4" s="9"/>
      <c r="B4" s="9"/>
      <c r="C4" s="9"/>
      <c r="D4" s="9"/>
      <c r="E4" s="9"/>
      <c r="F4" s="9"/>
      <c r="G4" s="9"/>
      <c r="H4" s="9"/>
      <c r="I4" s="9"/>
      <c r="J4" s="9"/>
      <c r="L4" s="28"/>
      <c r="M4" s="29"/>
    </row>
    <row r="5" spans="1:10" ht="14.25" customHeight="1">
      <c r="A5" s="47"/>
      <c r="B5" s="261" t="s">
        <v>769</v>
      </c>
      <c r="C5" s="583" t="s">
        <v>7</v>
      </c>
      <c r="D5" s="584"/>
      <c r="E5" s="73"/>
      <c r="F5" s="73"/>
      <c r="G5" s="74"/>
      <c r="H5" s="74" t="s">
        <v>331</v>
      </c>
      <c r="I5" s="75" t="str">
        <f>IF(OR(C5="aaaa",C6="xxxx"),"Gegevens invullen!",IF(C8=0,"BEG","KRD")&amp;RIGHT(C7,2)&amp;C8&amp;"05"&amp;C6&amp;".XLS")</f>
        <v>Gegevens invullen!</v>
      </c>
      <c r="J5" s="47"/>
    </row>
    <row r="6" spans="1:10" s="32" customFormat="1" ht="14.25" customHeight="1">
      <c r="A6" s="31"/>
      <c r="B6" s="76" t="s">
        <v>770</v>
      </c>
      <c r="C6" s="581" t="s">
        <v>8</v>
      </c>
      <c r="D6" s="582"/>
      <c r="E6" s="77"/>
      <c r="F6" s="77"/>
      <c r="G6" s="78"/>
      <c r="H6" s="78"/>
      <c r="I6" s="78"/>
      <c r="J6" s="31"/>
    </row>
    <row r="7" spans="1:10" ht="14.25" customHeight="1">
      <c r="A7" s="33"/>
      <c r="B7" s="262" t="s">
        <v>771</v>
      </c>
      <c r="C7" s="583">
        <v>2017</v>
      </c>
      <c r="D7" s="584"/>
      <c r="E7" s="79"/>
      <c r="F7" s="80"/>
      <c r="G7" s="80"/>
      <c r="H7" s="81"/>
      <c r="I7" s="82"/>
      <c r="J7" s="33"/>
    </row>
    <row r="8" spans="1:10" ht="14.25" customHeight="1">
      <c r="A8" s="34"/>
      <c r="B8" s="262" t="s">
        <v>772</v>
      </c>
      <c r="C8" s="585">
        <v>5</v>
      </c>
      <c r="D8" s="586"/>
      <c r="E8" s="81"/>
      <c r="F8" s="97" t="s">
        <v>625</v>
      </c>
      <c r="G8" s="80"/>
      <c r="H8" s="80"/>
      <c r="I8" s="80"/>
      <c r="J8" s="34"/>
    </row>
    <row r="9" spans="1:10" s="35" customFormat="1" ht="24.75" customHeight="1">
      <c r="A9" s="34"/>
      <c r="B9" s="83"/>
      <c r="C9" s="580" t="s">
        <v>31</v>
      </c>
      <c r="D9" s="580"/>
      <c r="E9" s="81"/>
      <c r="F9" s="84"/>
      <c r="G9" s="85"/>
      <c r="H9" s="85"/>
      <c r="I9" s="43"/>
      <c r="J9" s="34"/>
    </row>
    <row r="10" spans="1:10" ht="15" customHeight="1">
      <c r="A10" s="36"/>
      <c r="B10" s="86"/>
      <c r="C10" s="86"/>
      <c r="D10" s="86"/>
      <c r="E10" s="86"/>
      <c r="F10" s="86"/>
      <c r="G10" s="86"/>
      <c r="H10" s="86"/>
      <c r="I10" s="86"/>
      <c r="J10" s="36"/>
    </row>
    <row r="11" spans="1:10" s="9" customFormat="1" ht="37.5" customHeight="1">
      <c r="A11" s="37"/>
      <c r="B11" s="570" t="s">
        <v>819</v>
      </c>
      <c r="C11" s="576" t="s">
        <v>818</v>
      </c>
      <c r="D11" s="577"/>
      <c r="E11" s="577"/>
      <c r="F11" s="577"/>
      <c r="G11" s="577"/>
      <c r="H11" s="577"/>
      <c r="I11" s="577"/>
      <c r="J11" s="37"/>
    </row>
    <row r="12" spans="1:10" s="38" customFormat="1" ht="15" customHeight="1">
      <c r="A12" s="30"/>
      <c r="B12" s="76" t="s">
        <v>769</v>
      </c>
      <c r="C12" s="572"/>
      <c r="D12" s="572"/>
      <c r="E12" s="572"/>
      <c r="F12" s="572"/>
      <c r="G12" s="572"/>
      <c r="H12" s="572"/>
      <c r="I12" s="572"/>
      <c r="J12" s="30"/>
    </row>
    <row r="13" spans="1:10" s="9" customFormat="1" ht="15" customHeight="1">
      <c r="A13" s="30"/>
      <c r="B13" s="76" t="s">
        <v>773</v>
      </c>
      <c r="C13" s="573"/>
      <c r="D13" s="573"/>
      <c r="E13" s="573"/>
      <c r="F13" s="573"/>
      <c r="G13" s="573"/>
      <c r="H13" s="573"/>
      <c r="I13" s="573"/>
      <c r="J13" s="30"/>
    </row>
    <row r="14" spans="1:10" s="9" customFormat="1" ht="15" customHeight="1">
      <c r="A14" s="30"/>
      <c r="B14" s="76" t="s">
        <v>774</v>
      </c>
      <c r="C14" s="573"/>
      <c r="D14" s="573"/>
      <c r="E14" s="573"/>
      <c r="F14" s="573"/>
      <c r="G14" s="573"/>
      <c r="H14" s="573"/>
      <c r="I14" s="573"/>
      <c r="J14" s="30"/>
    </row>
    <row r="15" spans="1:10" s="9" customFormat="1" ht="15" customHeight="1">
      <c r="A15" s="30"/>
      <c r="B15" s="76" t="s">
        <v>775</v>
      </c>
      <c r="C15" s="573"/>
      <c r="D15" s="573"/>
      <c r="E15" s="573"/>
      <c r="F15" s="573"/>
      <c r="G15" s="573"/>
      <c r="H15" s="573"/>
      <c r="I15" s="573"/>
      <c r="J15" s="30"/>
    </row>
    <row r="16" spans="1:10" s="9" customFormat="1" ht="15" customHeight="1">
      <c r="A16" s="30"/>
      <c r="B16" s="76" t="s">
        <v>776</v>
      </c>
      <c r="C16" s="573"/>
      <c r="D16" s="573"/>
      <c r="E16" s="573"/>
      <c r="F16" s="573"/>
      <c r="G16" s="573"/>
      <c r="H16" s="573"/>
      <c r="I16" s="573"/>
      <c r="J16" s="30"/>
    </row>
    <row r="17" spans="1:10" s="9" customFormat="1" ht="15" customHeight="1">
      <c r="A17" s="30"/>
      <c r="B17" s="76" t="s">
        <v>777</v>
      </c>
      <c r="C17" s="574"/>
      <c r="D17" s="574"/>
      <c r="E17" s="574"/>
      <c r="F17" s="574"/>
      <c r="G17" s="574"/>
      <c r="H17" s="574"/>
      <c r="I17" s="574"/>
      <c r="J17" s="30"/>
    </row>
    <row r="18" spans="1:10" s="9" customFormat="1" ht="9" customHeight="1">
      <c r="A18" s="30"/>
      <c r="B18" s="80"/>
      <c r="C18" s="80"/>
      <c r="D18" s="80"/>
      <c r="E18" s="80"/>
      <c r="F18" s="80"/>
      <c r="G18" s="80"/>
      <c r="H18" s="80"/>
      <c r="I18" s="80"/>
      <c r="J18" s="30"/>
    </row>
    <row r="19" ht="15" customHeight="1"/>
    <row r="20" spans="1:10" ht="15" customHeight="1">
      <c r="A20" s="39"/>
      <c r="B20" s="39" t="s">
        <v>32</v>
      </c>
      <c r="C20" s="39"/>
      <c r="D20" s="39"/>
      <c r="E20" s="39"/>
      <c r="F20" s="39"/>
      <c r="G20" s="39"/>
      <c r="H20" s="39"/>
      <c r="I20" s="39"/>
      <c r="J20" s="39"/>
    </row>
    <row r="21" spans="1:10" ht="9" customHeight="1">
      <c r="A21" s="40"/>
      <c r="B21" s="40"/>
      <c r="C21" s="40"/>
      <c r="D21" s="40"/>
      <c r="E21" s="40"/>
      <c r="F21" s="40"/>
      <c r="G21" s="40"/>
      <c r="H21" s="40"/>
      <c r="I21" s="40"/>
      <c r="J21" s="40"/>
    </row>
    <row r="22" spans="1:18" ht="15" customHeight="1">
      <c r="A22" s="40"/>
      <c r="B22" s="578"/>
      <c r="C22" s="578"/>
      <c r="D22" s="578"/>
      <c r="E22" s="578"/>
      <c r="F22" s="578"/>
      <c r="G22" s="578"/>
      <c r="H22" s="578"/>
      <c r="I22" s="578"/>
      <c r="J22" s="40"/>
      <c r="K22" s="51"/>
      <c r="L22" s="51"/>
      <c r="M22" s="51"/>
      <c r="N22" s="51"/>
      <c r="O22" s="51"/>
      <c r="P22" s="51"/>
      <c r="Q22" s="51"/>
      <c r="R22" s="51"/>
    </row>
    <row r="23" spans="1:18" ht="15" customHeight="1">
      <c r="A23" s="40"/>
      <c r="B23" s="575"/>
      <c r="C23" s="575"/>
      <c r="D23" s="575"/>
      <c r="E23" s="575"/>
      <c r="F23" s="575"/>
      <c r="G23" s="575"/>
      <c r="H23" s="575"/>
      <c r="I23" s="575"/>
      <c r="J23" s="40"/>
      <c r="K23" s="51"/>
      <c r="L23" s="51"/>
      <c r="M23" s="51"/>
      <c r="N23" s="51"/>
      <c r="O23" s="51"/>
      <c r="P23" s="51"/>
      <c r="Q23" s="51"/>
      <c r="R23" s="51"/>
    </row>
    <row r="24" spans="1:18" ht="15" customHeight="1">
      <c r="A24" s="40"/>
      <c r="B24" s="575"/>
      <c r="C24" s="575"/>
      <c r="D24" s="575"/>
      <c r="E24" s="575"/>
      <c r="F24" s="575"/>
      <c r="G24" s="575"/>
      <c r="H24" s="575"/>
      <c r="I24" s="575"/>
      <c r="J24" s="40"/>
      <c r="K24" s="51"/>
      <c r="L24" s="51"/>
      <c r="M24" s="51"/>
      <c r="N24" s="51"/>
      <c r="O24" s="51"/>
      <c r="P24" s="51"/>
      <c r="Q24" s="51"/>
      <c r="R24" s="51"/>
    </row>
    <row r="25" spans="1:18" ht="15" customHeight="1">
      <c r="A25" s="40"/>
      <c r="B25" s="575"/>
      <c r="C25" s="575"/>
      <c r="D25" s="575"/>
      <c r="E25" s="575"/>
      <c r="F25" s="575"/>
      <c r="G25" s="575"/>
      <c r="H25" s="575"/>
      <c r="I25" s="575"/>
      <c r="J25" s="40"/>
      <c r="K25" s="51"/>
      <c r="L25" s="51"/>
      <c r="M25" s="51"/>
      <c r="N25" s="51"/>
      <c r="O25" s="51"/>
      <c r="P25" s="51"/>
      <c r="Q25" s="51"/>
      <c r="R25" s="51"/>
    </row>
    <row r="26" spans="1:18" ht="15" customHeight="1">
      <c r="A26" s="40"/>
      <c r="B26" s="575"/>
      <c r="C26" s="575"/>
      <c r="D26" s="575"/>
      <c r="E26" s="575"/>
      <c r="F26" s="575"/>
      <c r="G26" s="575"/>
      <c r="H26" s="575"/>
      <c r="I26" s="575"/>
      <c r="J26" s="40"/>
      <c r="K26" s="51"/>
      <c r="L26" s="51"/>
      <c r="M26" s="51"/>
      <c r="N26" s="51"/>
      <c r="O26" s="51"/>
      <c r="P26" s="51"/>
      <c r="Q26" s="51"/>
      <c r="R26" s="51"/>
    </row>
    <row r="27" spans="1:18" ht="15" customHeight="1">
      <c r="A27" s="40"/>
      <c r="B27" s="575"/>
      <c r="C27" s="575"/>
      <c r="D27" s="575"/>
      <c r="E27" s="575"/>
      <c r="F27" s="575"/>
      <c r="G27" s="575"/>
      <c r="H27" s="575"/>
      <c r="I27" s="575"/>
      <c r="J27" s="40"/>
      <c r="K27" s="51"/>
      <c r="L27" s="51"/>
      <c r="M27" s="51"/>
      <c r="N27" s="51"/>
      <c r="O27" s="51"/>
      <c r="P27" s="51"/>
      <c r="Q27" s="51"/>
      <c r="R27" s="51"/>
    </row>
    <row r="28" spans="1:18" ht="15" customHeight="1">
      <c r="A28" s="40"/>
      <c r="B28" s="575"/>
      <c r="C28" s="575"/>
      <c r="D28" s="575"/>
      <c r="E28" s="575"/>
      <c r="F28" s="575"/>
      <c r="G28" s="575"/>
      <c r="H28" s="575"/>
      <c r="I28" s="575"/>
      <c r="J28" s="40"/>
      <c r="K28" s="51"/>
      <c r="L28" s="51"/>
      <c r="M28" s="51"/>
      <c r="N28" s="51"/>
      <c r="O28" s="51"/>
      <c r="P28" s="51"/>
      <c r="Q28" s="51"/>
      <c r="R28" s="51"/>
    </row>
    <row r="29" spans="1:18" ht="15" customHeight="1">
      <c r="A29" s="40"/>
      <c r="B29" s="575"/>
      <c r="C29" s="575"/>
      <c r="D29" s="575"/>
      <c r="E29" s="575"/>
      <c r="F29" s="575"/>
      <c r="G29" s="575"/>
      <c r="H29" s="575"/>
      <c r="I29" s="575"/>
      <c r="J29" s="40"/>
      <c r="K29" s="51"/>
      <c r="L29" s="51"/>
      <c r="M29" s="51"/>
      <c r="N29" s="51"/>
      <c r="O29" s="51"/>
      <c r="P29" s="51"/>
      <c r="Q29" s="51"/>
      <c r="R29" s="51"/>
    </row>
    <row r="30" spans="1:18" ht="15" customHeight="1">
      <c r="A30" s="40"/>
      <c r="B30" s="575"/>
      <c r="C30" s="575"/>
      <c r="D30" s="575"/>
      <c r="E30" s="575"/>
      <c r="F30" s="575"/>
      <c r="G30" s="575"/>
      <c r="H30" s="575"/>
      <c r="I30" s="575"/>
      <c r="J30" s="40"/>
      <c r="K30" s="51"/>
      <c r="L30" s="51"/>
      <c r="M30" s="51"/>
      <c r="N30" s="51"/>
      <c r="O30" s="51"/>
      <c r="P30" s="51"/>
      <c r="Q30" s="51"/>
      <c r="R30" s="51"/>
    </row>
    <row r="31" spans="1:18" ht="15" customHeight="1">
      <c r="A31" s="40"/>
      <c r="B31" s="575"/>
      <c r="C31" s="575"/>
      <c r="D31" s="575"/>
      <c r="E31" s="575"/>
      <c r="F31" s="575"/>
      <c r="G31" s="575"/>
      <c r="H31" s="575"/>
      <c r="I31" s="575"/>
      <c r="J31" s="40"/>
      <c r="K31" s="51"/>
      <c r="L31" s="51"/>
      <c r="M31" s="51"/>
      <c r="N31" s="51"/>
      <c r="O31" s="51"/>
      <c r="P31" s="51"/>
      <c r="Q31" s="51"/>
      <c r="R31" s="51"/>
    </row>
    <row r="32" spans="1:18" ht="15" customHeight="1">
      <c r="A32" s="40"/>
      <c r="B32" s="575"/>
      <c r="C32" s="575"/>
      <c r="D32" s="575"/>
      <c r="E32" s="575"/>
      <c r="F32" s="575"/>
      <c r="G32" s="575"/>
      <c r="H32" s="575"/>
      <c r="I32" s="575"/>
      <c r="J32" s="40"/>
      <c r="K32" s="51"/>
      <c r="L32" s="51"/>
      <c r="M32" s="51"/>
      <c r="N32" s="51"/>
      <c r="O32" s="51"/>
      <c r="P32" s="51"/>
      <c r="Q32" s="51"/>
      <c r="R32" s="51"/>
    </row>
    <row r="33" spans="1:18" ht="15" customHeight="1">
      <c r="A33" s="40"/>
      <c r="B33" s="575"/>
      <c r="C33" s="575"/>
      <c r="D33" s="575"/>
      <c r="E33" s="575"/>
      <c r="F33" s="575"/>
      <c r="G33" s="575"/>
      <c r="H33" s="575"/>
      <c r="I33" s="575"/>
      <c r="J33" s="40"/>
      <c r="K33" s="51"/>
      <c r="L33" s="51"/>
      <c r="M33" s="51"/>
      <c r="N33" s="51"/>
      <c r="O33" s="51"/>
      <c r="P33" s="51"/>
      <c r="Q33" s="51"/>
      <c r="R33" s="51"/>
    </row>
    <row r="34" spans="1:18" ht="15" customHeight="1">
      <c r="A34" s="40"/>
      <c r="B34" s="575"/>
      <c r="C34" s="575"/>
      <c r="D34" s="575"/>
      <c r="E34" s="575"/>
      <c r="F34" s="575"/>
      <c r="G34" s="575"/>
      <c r="H34" s="575"/>
      <c r="I34" s="575"/>
      <c r="J34" s="40"/>
      <c r="K34" s="51"/>
      <c r="L34" s="51"/>
      <c r="M34" s="51"/>
      <c r="N34" s="51"/>
      <c r="O34" s="51"/>
      <c r="P34" s="51"/>
      <c r="Q34" s="51"/>
      <c r="R34" s="51"/>
    </row>
    <row r="35" spans="1:18" ht="15" customHeight="1">
      <c r="A35" s="40"/>
      <c r="B35" s="575"/>
      <c r="C35" s="575"/>
      <c r="D35" s="575"/>
      <c r="E35" s="575"/>
      <c r="F35" s="575"/>
      <c r="G35" s="575"/>
      <c r="H35" s="575"/>
      <c r="I35" s="575"/>
      <c r="J35" s="40"/>
      <c r="K35" s="51"/>
      <c r="L35" s="51"/>
      <c r="M35" s="51"/>
      <c r="N35" s="51"/>
      <c r="O35" s="51"/>
      <c r="P35" s="51"/>
      <c r="Q35" s="51"/>
      <c r="R35" s="51"/>
    </row>
    <row r="36" spans="1:18" ht="15" customHeight="1">
      <c r="A36" s="40"/>
      <c r="B36" s="575"/>
      <c r="C36" s="575"/>
      <c r="D36" s="575"/>
      <c r="E36" s="575"/>
      <c r="F36" s="575"/>
      <c r="G36" s="575"/>
      <c r="H36" s="575"/>
      <c r="I36" s="575"/>
      <c r="J36" s="40"/>
      <c r="K36" s="51"/>
      <c r="L36" s="51"/>
      <c r="M36" s="51"/>
      <c r="N36" s="51"/>
      <c r="O36" s="51"/>
      <c r="P36" s="51"/>
      <c r="Q36" s="51"/>
      <c r="R36" s="51"/>
    </row>
    <row r="37" spans="1:18" ht="15" customHeight="1">
      <c r="A37" s="40"/>
      <c r="B37" s="575"/>
      <c r="C37" s="575"/>
      <c r="D37" s="575"/>
      <c r="E37" s="575"/>
      <c r="F37" s="575"/>
      <c r="G37" s="575"/>
      <c r="H37" s="575"/>
      <c r="I37" s="575"/>
      <c r="J37" s="40"/>
      <c r="K37" s="51"/>
      <c r="L37" s="51"/>
      <c r="M37" s="51"/>
      <c r="N37" s="51"/>
      <c r="O37" s="51"/>
      <c r="P37" s="51"/>
      <c r="Q37" s="51"/>
      <c r="R37" s="51"/>
    </row>
    <row r="38" spans="1:18" ht="12" customHeight="1">
      <c r="A38" s="41"/>
      <c r="B38" s="41"/>
      <c r="C38" s="41"/>
      <c r="D38" s="41"/>
      <c r="E38" s="41"/>
      <c r="F38" s="41"/>
      <c r="G38" s="41"/>
      <c r="H38" s="41"/>
      <c r="I38" s="41"/>
      <c r="J38" s="41"/>
      <c r="K38" s="51"/>
      <c r="L38" s="51"/>
      <c r="M38" s="51"/>
      <c r="N38" s="51"/>
      <c r="O38" s="51"/>
      <c r="P38" s="51"/>
      <c r="Q38" s="51"/>
      <c r="R38" s="51"/>
    </row>
  </sheetData>
  <sheetProtection/>
  <mergeCells count="31">
    <mergeCell ref="B37:I37"/>
    <mergeCell ref="B34:I34"/>
    <mergeCell ref="B36:I36"/>
    <mergeCell ref="B24:I24"/>
    <mergeCell ref="B25:I25"/>
    <mergeCell ref="B26:I26"/>
    <mergeCell ref="B1:I1"/>
    <mergeCell ref="B2:I2"/>
    <mergeCell ref="B3:I3"/>
    <mergeCell ref="C9:D9"/>
    <mergeCell ref="C6:D6"/>
    <mergeCell ref="C5:D5"/>
    <mergeCell ref="C7:D7"/>
    <mergeCell ref="C8:D8"/>
    <mergeCell ref="C11:I11"/>
    <mergeCell ref="B32:I32"/>
    <mergeCell ref="B33:I33"/>
    <mergeCell ref="B29:I29"/>
    <mergeCell ref="C16:I16"/>
    <mergeCell ref="B28:I28"/>
    <mergeCell ref="C13:I13"/>
    <mergeCell ref="B22:I22"/>
    <mergeCell ref="B23:I23"/>
    <mergeCell ref="C14:I14"/>
    <mergeCell ref="C12:I12"/>
    <mergeCell ref="C15:I15"/>
    <mergeCell ref="C17:I17"/>
    <mergeCell ref="B30:I30"/>
    <mergeCell ref="B27:I27"/>
    <mergeCell ref="B35:I35"/>
    <mergeCell ref="B31:I31"/>
  </mergeCells>
  <conditionalFormatting sqref="I5">
    <cfRule type="cellIs" priority="1" dxfId="3" operator="equal" stopIfTrue="1">
      <formula>"Gegevens invullen!"</formula>
    </cfRule>
  </conditionalFormatting>
  <printOptions/>
  <pageMargins left="0.7874015748031497" right="0.4330708661417323" top="0.984251968503937" bottom="0.984251968503937"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AN223"/>
  <sheetViews>
    <sheetView showGridLines="0" showZeros="0" zoomScale="75" zoomScaleNormal="75" zoomScaleSheetLayoutView="75" zoomScalePageLayoutView="0" workbookViewId="0" topLeftCell="A1">
      <pane xSplit="2" ySplit="2" topLeftCell="C3" activePane="bottomRight" state="frozen"/>
      <selection pane="topLeft" activeCell="C3" sqref="C3"/>
      <selection pane="topRight" activeCell="C3" sqref="C3"/>
      <selection pane="bottomLeft" activeCell="C3" sqref="C3"/>
      <selection pane="bottomRight" activeCell="C3" sqref="C3"/>
    </sheetView>
  </sheetViews>
  <sheetFormatPr defaultColWidth="9.140625" defaultRowHeight="12.75"/>
  <cols>
    <col min="1" max="1" width="15.7109375" style="319" customWidth="1"/>
    <col min="2" max="2" width="92.7109375" style="319" customWidth="1"/>
    <col min="3" max="38" width="7.00390625" style="319" customWidth="1"/>
    <col min="39" max="39" width="7.7109375" style="319" customWidth="1"/>
    <col min="40" max="16384" width="9.140625" style="319" customWidth="1"/>
  </cols>
  <sheetData>
    <row r="1" spans="1:40" ht="18">
      <c r="A1" s="312" t="str">
        <f>"Verdelingsmatrix GR "&amp;+'4.Informatie'!C5&amp;" ("&amp;'4.Informatie'!C6&amp;"): "&amp;'4.Informatie'!C7&amp;" periode "&amp;'4.Informatie'!C8&amp;", lasten"</f>
        <v>Verdelingsmatrix GR aaaa (xxxx): 2017 periode 5, lasten</v>
      </c>
      <c r="B1" s="313"/>
      <c r="C1" s="314" t="s">
        <v>33</v>
      </c>
      <c r="D1" s="315" t="s">
        <v>34</v>
      </c>
      <c r="E1" s="315" t="s">
        <v>35</v>
      </c>
      <c r="F1" s="315" t="s">
        <v>36</v>
      </c>
      <c r="G1" s="315" t="s">
        <v>37</v>
      </c>
      <c r="H1" s="315" t="s">
        <v>38</v>
      </c>
      <c r="I1" s="315" t="s">
        <v>39</v>
      </c>
      <c r="J1" s="315" t="s">
        <v>40</v>
      </c>
      <c r="K1" s="315" t="s">
        <v>41</v>
      </c>
      <c r="L1" s="315" t="s">
        <v>42</v>
      </c>
      <c r="M1" s="315" t="s">
        <v>43</v>
      </c>
      <c r="N1" s="315" t="s">
        <v>44</v>
      </c>
      <c r="O1" s="315" t="s">
        <v>45</v>
      </c>
      <c r="P1" s="315" t="s">
        <v>46</v>
      </c>
      <c r="Q1" s="315" t="s">
        <v>47</v>
      </c>
      <c r="R1" s="315" t="s">
        <v>48</v>
      </c>
      <c r="S1" s="315" t="s">
        <v>49</v>
      </c>
      <c r="T1" s="315" t="s">
        <v>50</v>
      </c>
      <c r="U1" s="315" t="s">
        <v>51</v>
      </c>
      <c r="V1" s="315" t="s">
        <v>52</v>
      </c>
      <c r="W1" s="315" t="s">
        <v>53</v>
      </c>
      <c r="X1" s="315" t="s">
        <v>54</v>
      </c>
      <c r="Y1" s="315" t="s">
        <v>55</v>
      </c>
      <c r="Z1" s="315" t="s">
        <v>56</v>
      </c>
      <c r="AA1" s="315" t="s">
        <v>57</v>
      </c>
      <c r="AB1" s="315" t="s">
        <v>58</v>
      </c>
      <c r="AC1" s="315" t="s">
        <v>59</v>
      </c>
      <c r="AD1" s="315" t="s">
        <v>60</v>
      </c>
      <c r="AE1" s="315" t="s">
        <v>61</v>
      </c>
      <c r="AF1" s="315" t="s">
        <v>62</v>
      </c>
      <c r="AG1" s="315" t="s">
        <v>63</v>
      </c>
      <c r="AH1" s="315" t="s">
        <v>64</v>
      </c>
      <c r="AI1" s="315" t="s">
        <v>65</v>
      </c>
      <c r="AJ1" s="315" t="s">
        <v>66</v>
      </c>
      <c r="AK1" s="315" t="s">
        <v>67</v>
      </c>
      <c r="AL1" s="316" t="s">
        <v>68</v>
      </c>
      <c r="AM1" s="317"/>
      <c r="AN1" s="318"/>
    </row>
    <row r="2" spans="1:40" ht="168" customHeight="1" thickBot="1">
      <c r="A2" s="320" t="s">
        <v>69</v>
      </c>
      <c r="B2" s="321" t="s">
        <v>70</v>
      </c>
      <c r="C2" s="322" t="s">
        <v>71</v>
      </c>
      <c r="D2" s="323" t="s">
        <v>72</v>
      </c>
      <c r="E2" s="323" t="s">
        <v>73</v>
      </c>
      <c r="F2" s="323" t="s">
        <v>74</v>
      </c>
      <c r="G2" s="323" t="s">
        <v>75</v>
      </c>
      <c r="H2" s="323" t="s">
        <v>76</v>
      </c>
      <c r="I2" s="323" t="s">
        <v>77</v>
      </c>
      <c r="J2" s="323" t="s">
        <v>78</v>
      </c>
      <c r="K2" s="323" t="s">
        <v>79</v>
      </c>
      <c r="L2" s="323" t="s">
        <v>80</v>
      </c>
      <c r="M2" s="323" t="s">
        <v>81</v>
      </c>
      <c r="N2" s="323" t="s">
        <v>82</v>
      </c>
      <c r="O2" s="323" t="s">
        <v>83</v>
      </c>
      <c r="P2" s="323" t="s">
        <v>84</v>
      </c>
      <c r="Q2" s="323" t="s">
        <v>85</v>
      </c>
      <c r="R2" s="323" t="s">
        <v>86</v>
      </c>
      <c r="S2" s="323" t="s">
        <v>87</v>
      </c>
      <c r="T2" s="323" t="s">
        <v>88</v>
      </c>
      <c r="U2" s="323" t="s">
        <v>89</v>
      </c>
      <c r="V2" s="323" t="s">
        <v>90</v>
      </c>
      <c r="W2" s="323" t="s">
        <v>91</v>
      </c>
      <c r="X2" s="323" t="s">
        <v>92</v>
      </c>
      <c r="Y2" s="323" t="s">
        <v>93</v>
      </c>
      <c r="Z2" s="323" t="s">
        <v>607</v>
      </c>
      <c r="AA2" s="323" t="s">
        <v>94</v>
      </c>
      <c r="AB2" s="324" t="s">
        <v>606</v>
      </c>
      <c r="AC2" s="323" t="s">
        <v>95</v>
      </c>
      <c r="AD2" s="323" t="s">
        <v>96</v>
      </c>
      <c r="AE2" s="323" t="s">
        <v>97</v>
      </c>
      <c r="AF2" s="323" t="s">
        <v>98</v>
      </c>
      <c r="AG2" s="323" t="s">
        <v>99</v>
      </c>
      <c r="AH2" s="323" t="s">
        <v>100</v>
      </c>
      <c r="AI2" s="323" t="s">
        <v>101</v>
      </c>
      <c r="AJ2" s="323" t="s">
        <v>102</v>
      </c>
      <c r="AK2" s="323" t="s">
        <v>103</v>
      </c>
      <c r="AL2" s="325" t="s">
        <v>104</v>
      </c>
      <c r="AM2" s="326" t="s">
        <v>105</v>
      </c>
      <c r="AN2" s="327"/>
    </row>
    <row r="3" spans="1:40" ht="8.25" customHeight="1">
      <c r="A3" s="328"/>
      <c r="B3" s="329"/>
      <c r="C3" s="330"/>
      <c r="D3" s="330"/>
      <c r="E3" s="330"/>
      <c r="F3" s="331"/>
      <c r="G3" s="331"/>
      <c r="H3" s="331"/>
      <c r="I3" s="330"/>
      <c r="J3" s="330"/>
      <c r="K3" s="330"/>
      <c r="L3" s="330"/>
      <c r="M3" s="330"/>
      <c r="N3" s="330"/>
      <c r="O3" s="330"/>
      <c r="P3" s="330"/>
      <c r="Q3" s="330"/>
      <c r="R3" s="330"/>
      <c r="S3" s="331"/>
      <c r="T3" s="331"/>
      <c r="U3" s="331"/>
      <c r="V3" s="330"/>
      <c r="W3" s="330"/>
      <c r="X3" s="330"/>
      <c r="Y3" s="330"/>
      <c r="Z3" s="331"/>
      <c r="AA3" s="331"/>
      <c r="AB3" s="331"/>
      <c r="AC3" s="331"/>
      <c r="AD3" s="331"/>
      <c r="AE3" s="331"/>
      <c r="AF3" s="330"/>
      <c r="AG3" s="331"/>
      <c r="AH3" s="330"/>
      <c r="AI3" s="330"/>
      <c r="AJ3" s="330"/>
      <c r="AK3" s="330"/>
      <c r="AL3" s="332"/>
      <c r="AM3" s="333"/>
      <c r="AN3" s="334"/>
    </row>
    <row r="4" spans="1:40" ht="15">
      <c r="A4" s="335" t="s">
        <v>106</v>
      </c>
      <c r="B4" s="336" t="s">
        <v>107</v>
      </c>
      <c r="C4" s="337"/>
      <c r="D4" s="338"/>
      <c r="E4" s="338"/>
      <c r="F4" s="337"/>
      <c r="G4" s="337"/>
      <c r="H4" s="337"/>
      <c r="I4" s="338"/>
      <c r="J4" s="338"/>
      <c r="K4" s="338"/>
      <c r="L4" s="338"/>
      <c r="M4" s="338"/>
      <c r="N4" s="338"/>
      <c r="O4" s="338"/>
      <c r="P4" s="338"/>
      <c r="Q4" s="338"/>
      <c r="R4" s="338"/>
      <c r="S4" s="337"/>
      <c r="T4" s="337"/>
      <c r="U4" s="337"/>
      <c r="V4" s="338"/>
      <c r="W4" s="338"/>
      <c r="X4" s="338"/>
      <c r="Y4" s="338"/>
      <c r="Z4" s="337"/>
      <c r="AA4" s="337"/>
      <c r="AB4" s="337"/>
      <c r="AC4" s="337"/>
      <c r="AD4" s="337"/>
      <c r="AE4" s="337"/>
      <c r="AF4" s="338"/>
      <c r="AG4" s="337"/>
      <c r="AH4" s="338"/>
      <c r="AI4" s="338"/>
      <c r="AJ4" s="338"/>
      <c r="AK4" s="338"/>
      <c r="AL4" s="337"/>
      <c r="AM4" s="339"/>
      <c r="AN4" s="334"/>
    </row>
    <row r="5" spans="1:40" ht="14.25" customHeight="1">
      <c r="A5" s="340" t="s">
        <v>108</v>
      </c>
      <c r="B5" s="341" t="s">
        <v>109</v>
      </c>
      <c r="C5" s="337"/>
      <c r="D5" s="342"/>
      <c r="E5" s="343"/>
      <c r="F5" s="342"/>
      <c r="G5" s="342"/>
      <c r="H5" s="342"/>
      <c r="I5" s="344"/>
      <c r="J5" s="342"/>
      <c r="K5" s="342"/>
      <c r="L5" s="342"/>
      <c r="M5" s="342"/>
      <c r="N5" s="342"/>
      <c r="O5" s="342"/>
      <c r="P5" s="342"/>
      <c r="Q5" s="342"/>
      <c r="R5" s="342"/>
      <c r="S5" s="342"/>
      <c r="T5" s="345"/>
      <c r="U5" s="346"/>
      <c r="V5" s="342"/>
      <c r="W5" s="342"/>
      <c r="X5" s="342"/>
      <c r="Y5" s="342"/>
      <c r="Z5" s="345"/>
      <c r="AA5" s="337"/>
      <c r="AB5" s="337"/>
      <c r="AC5" s="337"/>
      <c r="AD5" s="337"/>
      <c r="AE5" s="346"/>
      <c r="AF5" s="342"/>
      <c r="AG5" s="347"/>
      <c r="AH5" s="342"/>
      <c r="AI5" s="342"/>
      <c r="AJ5" s="342"/>
      <c r="AK5" s="343"/>
      <c r="AL5" s="348"/>
      <c r="AM5" s="349">
        <f aca="true" t="shared" si="0" ref="AM5:AM11">SUM(C5:AL5)</f>
        <v>0</v>
      </c>
      <c r="AN5" s="334"/>
    </row>
    <row r="6" spans="1:40" ht="14.25">
      <c r="A6" s="340" t="s">
        <v>110</v>
      </c>
      <c r="B6" s="341" t="s">
        <v>340</v>
      </c>
      <c r="C6" s="337"/>
      <c r="D6" s="342"/>
      <c r="E6" s="343"/>
      <c r="F6" s="342"/>
      <c r="G6" s="342"/>
      <c r="H6" s="342"/>
      <c r="I6" s="344"/>
      <c r="J6" s="342"/>
      <c r="K6" s="342"/>
      <c r="L6" s="342"/>
      <c r="M6" s="342"/>
      <c r="N6" s="342"/>
      <c r="O6" s="342"/>
      <c r="P6" s="342"/>
      <c r="Q6" s="342"/>
      <c r="R6" s="342"/>
      <c r="S6" s="350"/>
      <c r="T6" s="337"/>
      <c r="U6" s="346"/>
      <c r="V6" s="342"/>
      <c r="W6" s="342"/>
      <c r="X6" s="342"/>
      <c r="Y6" s="342"/>
      <c r="Z6" s="345"/>
      <c r="AA6" s="337"/>
      <c r="AB6" s="337"/>
      <c r="AC6" s="337"/>
      <c r="AD6" s="337"/>
      <c r="AE6" s="346"/>
      <c r="AF6" s="342"/>
      <c r="AG6" s="347"/>
      <c r="AH6" s="342"/>
      <c r="AI6" s="342"/>
      <c r="AJ6" s="342"/>
      <c r="AK6" s="343"/>
      <c r="AL6" s="348"/>
      <c r="AM6" s="349">
        <f t="shared" si="0"/>
        <v>0</v>
      </c>
      <c r="AN6" s="334"/>
    </row>
    <row r="7" spans="1:40" ht="14.25">
      <c r="A7" s="340" t="s">
        <v>111</v>
      </c>
      <c r="B7" s="341" t="s">
        <v>112</v>
      </c>
      <c r="C7" s="337"/>
      <c r="D7" s="342"/>
      <c r="E7" s="343"/>
      <c r="F7" s="342"/>
      <c r="G7" s="342"/>
      <c r="H7" s="342"/>
      <c r="I7" s="342"/>
      <c r="J7" s="342"/>
      <c r="K7" s="342"/>
      <c r="L7" s="342"/>
      <c r="M7" s="342"/>
      <c r="N7" s="342"/>
      <c r="O7" s="342"/>
      <c r="P7" s="342"/>
      <c r="Q7" s="342"/>
      <c r="R7" s="342"/>
      <c r="S7" s="345"/>
      <c r="T7" s="337"/>
      <c r="U7" s="346"/>
      <c r="V7" s="342"/>
      <c r="W7" s="342"/>
      <c r="X7" s="342"/>
      <c r="Y7" s="342"/>
      <c r="Z7" s="345"/>
      <c r="AA7" s="337"/>
      <c r="AB7" s="337"/>
      <c r="AC7" s="337"/>
      <c r="AD7" s="337"/>
      <c r="AE7" s="346"/>
      <c r="AF7" s="342"/>
      <c r="AG7" s="347"/>
      <c r="AH7" s="342"/>
      <c r="AI7" s="342"/>
      <c r="AJ7" s="342"/>
      <c r="AK7" s="343"/>
      <c r="AL7" s="348"/>
      <c r="AM7" s="349">
        <f t="shared" si="0"/>
        <v>0</v>
      </c>
      <c r="AN7" s="334"/>
    </row>
    <row r="8" spans="1:40" ht="14.25" customHeight="1">
      <c r="A8" s="340" t="s">
        <v>113</v>
      </c>
      <c r="B8" s="341" t="s">
        <v>114</v>
      </c>
      <c r="C8" s="337"/>
      <c r="D8" s="338"/>
      <c r="E8" s="338"/>
      <c r="F8" s="351"/>
      <c r="G8" s="351"/>
      <c r="H8" s="351"/>
      <c r="I8" s="351"/>
      <c r="J8" s="351"/>
      <c r="K8" s="351"/>
      <c r="L8" s="351"/>
      <c r="M8" s="351"/>
      <c r="N8" s="351"/>
      <c r="O8" s="351"/>
      <c r="P8" s="351"/>
      <c r="Q8" s="342"/>
      <c r="R8" s="351"/>
      <c r="S8" s="338"/>
      <c r="T8" s="337"/>
      <c r="U8" s="337"/>
      <c r="V8" s="337"/>
      <c r="W8" s="337"/>
      <c r="X8" s="351"/>
      <c r="Y8" s="351"/>
      <c r="Z8" s="337"/>
      <c r="AA8" s="337"/>
      <c r="AB8" s="337"/>
      <c r="AC8" s="337"/>
      <c r="AD8" s="337"/>
      <c r="AE8" s="337"/>
      <c r="AF8" s="351"/>
      <c r="AG8" s="337"/>
      <c r="AH8" s="351"/>
      <c r="AI8" s="351"/>
      <c r="AJ8" s="351"/>
      <c r="AK8" s="351"/>
      <c r="AL8" s="352"/>
      <c r="AM8" s="349">
        <f t="shared" si="0"/>
        <v>0</v>
      </c>
      <c r="AN8" s="334"/>
    </row>
    <row r="9" spans="1:40" ht="14.25" customHeight="1">
      <c r="A9" s="340" t="s">
        <v>388</v>
      </c>
      <c r="B9" s="341" t="s">
        <v>115</v>
      </c>
      <c r="C9" s="337"/>
      <c r="D9" s="353"/>
      <c r="E9" s="354"/>
      <c r="F9" s="342"/>
      <c r="G9" s="353"/>
      <c r="H9" s="353"/>
      <c r="I9" s="355"/>
      <c r="J9" s="353"/>
      <c r="K9" s="353"/>
      <c r="L9" s="353"/>
      <c r="M9" s="353"/>
      <c r="N9" s="353"/>
      <c r="O9" s="353"/>
      <c r="P9" s="353"/>
      <c r="Q9" s="353"/>
      <c r="R9" s="353"/>
      <c r="S9" s="353"/>
      <c r="T9" s="337"/>
      <c r="U9" s="346"/>
      <c r="V9" s="342"/>
      <c r="W9" s="342"/>
      <c r="X9" s="353"/>
      <c r="Y9" s="353"/>
      <c r="Z9" s="345"/>
      <c r="AA9" s="337"/>
      <c r="AB9" s="337"/>
      <c r="AC9" s="337"/>
      <c r="AD9" s="337"/>
      <c r="AE9" s="346"/>
      <c r="AF9" s="353"/>
      <c r="AG9" s="347"/>
      <c r="AH9" s="353"/>
      <c r="AI9" s="353"/>
      <c r="AJ9" s="353"/>
      <c r="AK9" s="354"/>
      <c r="AL9" s="348"/>
      <c r="AM9" s="349">
        <f t="shared" si="0"/>
        <v>0</v>
      </c>
      <c r="AN9" s="334"/>
    </row>
    <row r="10" spans="1:40" ht="14.25" customHeight="1">
      <c r="A10" s="340" t="s">
        <v>389</v>
      </c>
      <c r="B10" s="341" t="s">
        <v>307</v>
      </c>
      <c r="C10" s="337"/>
      <c r="D10" s="356"/>
      <c r="E10" s="357"/>
      <c r="F10" s="356"/>
      <c r="G10" s="356"/>
      <c r="H10" s="356"/>
      <c r="I10" s="358"/>
      <c r="J10" s="356"/>
      <c r="K10" s="356"/>
      <c r="L10" s="356"/>
      <c r="M10" s="356"/>
      <c r="N10" s="356"/>
      <c r="O10" s="356"/>
      <c r="P10" s="356"/>
      <c r="Q10" s="356"/>
      <c r="R10" s="356"/>
      <c r="S10" s="359"/>
      <c r="T10" s="337"/>
      <c r="U10" s="346"/>
      <c r="V10" s="356"/>
      <c r="W10" s="356"/>
      <c r="X10" s="356"/>
      <c r="Y10" s="356"/>
      <c r="Z10" s="345"/>
      <c r="AA10" s="337"/>
      <c r="AB10" s="337"/>
      <c r="AC10" s="337"/>
      <c r="AD10" s="337"/>
      <c r="AE10" s="346"/>
      <c r="AF10" s="356"/>
      <c r="AG10" s="347"/>
      <c r="AH10" s="356"/>
      <c r="AI10" s="356"/>
      <c r="AJ10" s="356"/>
      <c r="AK10" s="357"/>
      <c r="AL10" s="348"/>
      <c r="AM10" s="360">
        <f t="shared" si="0"/>
        <v>0</v>
      </c>
      <c r="AN10" s="334"/>
    </row>
    <row r="11" spans="1:40" ht="14.25" customHeight="1">
      <c r="A11" s="587" t="s">
        <v>116</v>
      </c>
      <c r="B11" s="588"/>
      <c r="C11" s="337">
        <f aca="true" t="shared" si="1" ref="C11:AL11">SUM(C5:C10)</f>
        <v>0</v>
      </c>
      <c r="D11" s="361">
        <f t="shared" si="1"/>
        <v>0</v>
      </c>
      <c r="E11" s="362">
        <f t="shared" si="1"/>
        <v>0</v>
      </c>
      <c r="F11" s="361">
        <f t="shared" si="1"/>
        <v>0</v>
      </c>
      <c r="G11" s="361">
        <f t="shared" si="1"/>
        <v>0</v>
      </c>
      <c r="H11" s="361">
        <f t="shared" si="1"/>
        <v>0</v>
      </c>
      <c r="I11" s="363">
        <f t="shared" si="1"/>
        <v>0</v>
      </c>
      <c r="J11" s="361">
        <f t="shared" si="1"/>
        <v>0</v>
      </c>
      <c r="K11" s="361">
        <f t="shared" si="1"/>
        <v>0</v>
      </c>
      <c r="L11" s="361">
        <f t="shared" si="1"/>
        <v>0</v>
      </c>
      <c r="M11" s="361">
        <f t="shared" si="1"/>
        <v>0</v>
      </c>
      <c r="N11" s="361">
        <f t="shared" si="1"/>
        <v>0</v>
      </c>
      <c r="O11" s="361">
        <f t="shared" si="1"/>
        <v>0</v>
      </c>
      <c r="P11" s="361">
        <f t="shared" si="1"/>
        <v>0</v>
      </c>
      <c r="Q11" s="361">
        <f t="shared" si="1"/>
        <v>0</v>
      </c>
      <c r="R11" s="361">
        <f t="shared" si="1"/>
        <v>0</v>
      </c>
      <c r="S11" s="361">
        <f t="shared" si="1"/>
        <v>0</v>
      </c>
      <c r="T11" s="364">
        <f t="shared" si="1"/>
        <v>0</v>
      </c>
      <c r="U11" s="365">
        <f t="shared" si="1"/>
        <v>0</v>
      </c>
      <c r="V11" s="361">
        <f t="shared" si="1"/>
        <v>0</v>
      </c>
      <c r="W11" s="361">
        <f t="shared" si="1"/>
        <v>0</v>
      </c>
      <c r="X11" s="361">
        <f t="shared" si="1"/>
        <v>0</v>
      </c>
      <c r="Y11" s="361">
        <f t="shared" si="1"/>
        <v>0</v>
      </c>
      <c r="Z11" s="364">
        <f t="shared" si="1"/>
        <v>0</v>
      </c>
      <c r="AA11" s="365">
        <f t="shared" si="1"/>
        <v>0</v>
      </c>
      <c r="AB11" s="365">
        <f t="shared" si="1"/>
        <v>0</v>
      </c>
      <c r="AC11" s="365">
        <f t="shared" si="1"/>
        <v>0</v>
      </c>
      <c r="AD11" s="365">
        <f t="shared" si="1"/>
        <v>0</v>
      </c>
      <c r="AE11" s="366">
        <f t="shared" si="1"/>
        <v>0</v>
      </c>
      <c r="AF11" s="361">
        <f t="shared" si="1"/>
        <v>0</v>
      </c>
      <c r="AG11" s="367">
        <f t="shared" si="1"/>
        <v>0</v>
      </c>
      <c r="AH11" s="361">
        <f t="shared" si="1"/>
        <v>0</v>
      </c>
      <c r="AI11" s="361">
        <f t="shared" si="1"/>
        <v>0</v>
      </c>
      <c r="AJ11" s="361">
        <f t="shared" si="1"/>
        <v>0</v>
      </c>
      <c r="AK11" s="362">
        <f t="shared" si="1"/>
        <v>0</v>
      </c>
      <c r="AL11" s="368">
        <f t="shared" si="1"/>
        <v>0</v>
      </c>
      <c r="AM11" s="349">
        <f t="shared" si="0"/>
        <v>0</v>
      </c>
      <c r="AN11" s="369"/>
    </row>
    <row r="12" spans="1:40" ht="8.25" customHeight="1">
      <c r="A12" s="370"/>
      <c r="B12" s="371"/>
      <c r="C12" s="338"/>
      <c r="D12" s="351"/>
      <c r="E12" s="351"/>
      <c r="F12" s="351"/>
      <c r="G12" s="351"/>
      <c r="H12" s="351"/>
      <c r="I12" s="351"/>
      <c r="J12" s="351"/>
      <c r="K12" s="351"/>
      <c r="L12" s="351"/>
      <c r="M12" s="351"/>
      <c r="N12" s="351"/>
      <c r="O12" s="351"/>
      <c r="P12" s="351"/>
      <c r="Q12" s="351"/>
      <c r="R12" s="351"/>
      <c r="S12" s="351"/>
      <c r="T12" s="338"/>
      <c r="U12" s="338"/>
      <c r="V12" s="351"/>
      <c r="W12" s="351"/>
      <c r="X12" s="351"/>
      <c r="Y12" s="351"/>
      <c r="Z12" s="338"/>
      <c r="AA12" s="338"/>
      <c r="AB12" s="338"/>
      <c r="AC12" s="338"/>
      <c r="AD12" s="338"/>
      <c r="AE12" s="338"/>
      <c r="AF12" s="351"/>
      <c r="AG12" s="338"/>
      <c r="AH12" s="351"/>
      <c r="AI12" s="351"/>
      <c r="AJ12" s="351"/>
      <c r="AK12" s="351"/>
      <c r="AL12" s="372"/>
      <c r="AM12" s="373"/>
      <c r="AN12" s="334"/>
    </row>
    <row r="13" spans="1:40" ht="15">
      <c r="A13" s="335" t="s">
        <v>117</v>
      </c>
      <c r="B13" s="336" t="s">
        <v>118</v>
      </c>
      <c r="C13" s="337"/>
      <c r="D13" s="338"/>
      <c r="E13" s="338"/>
      <c r="F13" s="338"/>
      <c r="G13" s="338"/>
      <c r="H13" s="338"/>
      <c r="I13" s="338"/>
      <c r="J13" s="338"/>
      <c r="K13" s="338"/>
      <c r="L13" s="338"/>
      <c r="M13" s="338"/>
      <c r="N13" s="338"/>
      <c r="O13" s="338"/>
      <c r="P13" s="338"/>
      <c r="Q13" s="338"/>
      <c r="R13" s="338"/>
      <c r="S13" s="338"/>
      <c r="T13" s="337"/>
      <c r="U13" s="337"/>
      <c r="V13" s="338"/>
      <c r="W13" s="338"/>
      <c r="X13" s="338"/>
      <c r="Y13" s="338"/>
      <c r="Z13" s="337"/>
      <c r="AA13" s="337"/>
      <c r="AB13" s="337"/>
      <c r="AC13" s="337"/>
      <c r="AD13" s="337"/>
      <c r="AE13" s="337"/>
      <c r="AF13" s="338"/>
      <c r="AG13" s="337"/>
      <c r="AH13" s="338"/>
      <c r="AI13" s="338"/>
      <c r="AJ13" s="338"/>
      <c r="AK13" s="338"/>
      <c r="AL13" s="374"/>
      <c r="AM13" s="339"/>
      <c r="AN13" s="334"/>
    </row>
    <row r="14" spans="1:40" ht="14.25" customHeight="1">
      <c r="A14" s="375">
        <v>120</v>
      </c>
      <c r="B14" s="341" t="s">
        <v>119</v>
      </c>
      <c r="C14" s="337"/>
      <c r="D14" s="342"/>
      <c r="E14" s="343"/>
      <c r="F14" s="342"/>
      <c r="G14" s="342"/>
      <c r="H14" s="342"/>
      <c r="I14" s="344"/>
      <c r="J14" s="342"/>
      <c r="K14" s="342"/>
      <c r="L14" s="342"/>
      <c r="M14" s="342"/>
      <c r="N14" s="342"/>
      <c r="O14" s="342"/>
      <c r="P14" s="342"/>
      <c r="Q14" s="342"/>
      <c r="R14" s="342"/>
      <c r="S14" s="342"/>
      <c r="T14" s="337"/>
      <c r="U14" s="346"/>
      <c r="V14" s="342"/>
      <c r="W14" s="342"/>
      <c r="X14" s="342"/>
      <c r="Y14" s="342"/>
      <c r="Z14" s="345"/>
      <c r="AA14" s="337"/>
      <c r="AB14" s="337"/>
      <c r="AC14" s="337"/>
      <c r="AD14" s="337"/>
      <c r="AE14" s="346"/>
      <c r="AF14" s="342"/>
      <c r="AG14" s="347"/>
      <c r="AH14" s="342"/>
      <c r="AI14" s="342"/>
      <c r="AJ14" s="342"/>
      <c r="AK14" s="342"/>
      <c r="AL14" s="348"/>
      <c r="AM14" s="349">
        <f>SUM(C14:AL14)</f>
        <v>0</v>
      </c>
      <c r="AN14" s="334"/>
    </row>
    <row r="15" spans="1:40" ht="14.25" customHeight="1">
      <c r="A15" s="375">
        <v>140</v>
      </c>
      <c r="B15" s="341" t="s">
        <v>120</v>
      </c>
      <c r="C15" s="337"/>
      <c r="D15" s="342"/>
      <c r="E15" s="343"/>
      <c r="F15" s="342"/>
      <c r="G15" s="342"/>
      <c r="H15" s="342"/>
      <c r="I15" s="344"/>
      <c r="J15" s="342"/>
      <c r="K15" s="342"/>
      <c r="L15" s="342"/>
      <c r="M15" s="342"/>
      <c r="N15" s="342"/>
      <c r="O15" s="342"/>
      <c r="P15" s="342"/>
      <c r="Q15" s="342"/>
      <c r="R15" s="342"/>
      <c r="S15" s="342"/>
      <c r="T15" s="337"/>
      <c r="U15" s="346"/>
      <c r="V15" s="342"/>
      <c r="W15" s="342"/>
      <c r="X15" s="342"/>
      <c r="Y15" s="342"/>
      <c r="Z15" s="345"/>
      <c r="AA15" s="337"/>
      <c r="AB15" s="337"/>
      <c r="AC15" s="337"/>
      <c r="AD15" s="337"/>
      <c r="AE15" s="346"/>
      <c r="AF15" s="342"/>
      <c r="AG15" s="347"/>
      <c r="AH15" s="342"/>
      <c r="AI15" s="342"/>
      <c r="AJ15" s="342"/>
      <c r="AK15" s="342"/>
      <c r="AL15" s="348"/>
      <c r="AM15" s="349">
        <f>SUM(C15:AL15)</f>
        <v>0</v>
      </c>
      <c r="AN15" s="334"/>
    </row>
    <row r="16" spans="1:40" ht="14.25" customHeight="1">
      <c r="A16" s="375">
        <v>160</v>
      </c>
      <c r="B16" s="341" t="s">
        <v>385</v>
      </c>
      <c r="C16" s="337"/>
      <c r="D16" s="342"/>
      <c r="E16" s="343"/>
      <c r="F16" s="342"/>
      <c r="G16" s="342"/>
      <c r="H16" s="342"/>
      <c r="I16" s="344"/>
      <c r="J16" s="342"/>
      <c r="K16" s="342"/>
      <c r="L16" s="342"/>
      <c r="M16" s="342"/>
      <c r="N16" s="342"/>
      <c r="O16" s="342"/>
      <c r="P16" s="342"/>
      <c r="Q16" s="342"/>
      <c r="R16" s="342"/>
      <c r="S16" s="342"/>
      <c r="T16" s="337"/>
      <c r="U16" s="346"/>
      <c r="V16" s="342"/>
      <c r="W16" s="342"/>
      <c r="X16" s="342"/>
      <c r="Y16" s="342"/>
      <c r="Z16" s="345"/>
      <c r="AA16" s="337"/>
      <c r="AB16" s="337"/>
      <c r="AC16" s="337"/>
      <c r="AD16" s="337"/>
      <c r="AE16" s="346"/>
      <c r="AF16" s="342"/>
      <c r="AG16" s="347"/>
      <c r="AH16" s="342"/>
      <c r="AI16" s="342"/>
      <c r="AJ16" s="342"/>
      <c r="AK16" s="342"/>
      <c r="AL16" s="348"/>
      <c r="AM16" s="349">
        <f>SUM(C16:AL16)</f>
        <v>0</v>
      </c>
      <c r="AN16" s="334"/>
    </row>
    <row r="17" spans="1:40" ht="14.25" customHeight="1">
      <c r="A17" s="589" t="s">
        <v>121</v>
      </c>
      <c r="B17" s="590"/>
      <c r="C17" s="337">
        <f>SUM(C14:C16)</f>
        <v>0</v>
      </c>
      <c r="D17" s="342">
        <f aca="true" t="shared" si="2" ref="D17:AL17">SUM(D14:D16)</f>
        <v>0</v>
      </c>
      <c r="E17" s="342">
        <f t="shared" si="2"/>
        <v>0</v>
      </c>
      <c r="F17" s="342">
        <f t="shared" si="2"/>
        <v>0</v>
      </c>
      <c r="G17" s="342">
        <f t="shared" si="2"/>
        <v>0</v>
      </c>
      <c r="H17" s="342">
        <f t="shared" si="2"/>
        <v>0</v>
      </c>
      <c r="I17" s="342">
        <f t="shared" si="2"/>
        <v>0</v>
      </c>
      <c r="J17" s="342">
        <f t="shared" si="2"/>
        <v>0</v>
      </c>
      <c r="K17" s="342">
        <f t="shared" si="2"/>
        <v>0</v>
      </c>
      <c r="L17" s="342">
        <f>SUM(L14:L16)</f>
        <v>0</v>
      </c>
      <c r="M17" s="342">
        <f t="shared" si="2"/>
        <v>0</v>
      </c>
      <c r="N17" s="342">
        <f t="shared" si="2"/>
        <v>0</v>
      </c>
      <c r="O17" s="342">
        <f t="shared" si="2"/>
        <v>0</v>
      </c>
      <c r="P17" s="342">
        <f t="shared" si="2"/>
        <v>0</v>
      </c>
      <c r="Q17" s="342">
        <f t="shared" si="2"/>
        <v>0</v>
      </c>
      <c r="R17" s="342">
        <f t="shared" si="2"/>
        <v>0</v>
      </c>
      <c r="S17" s="342">
        <f t="shared" si="2"/>
        <v>0</v>
      </c>
      <c r="T17" s="337">
        <f t="shared" si="2"/>
        <v>0</v>
      </c>
      <c r="U17" s="346">
        <f t="shared" si="2"/>
        <v>0</v>
      </c>
      <c r="V17" s="342">
        <f t="shared" si="2"/>
        <v>0</v>
      </c>
      <c r="W17" s="342">
        <f t="shared" si="2"/>
        <v>0</v>
      </c>
      <c r="X17" s="342">
        <f t="shared" si="2"/>
        <v>0</v>
      </c>
      <c r="Y17" s="342">
        <f t="shared" si="2"/>
        <v>0</v>
      </c>
      <c r="Z17" s="345">
        <f t="shared" si="2"/>
        <v>0</v>
      </c>
      <c r="AA17" s="337">
        <f t="shared" si="2"/>
        <v>0</v>
      </c>
      <c r="AB17" s="337">
        <f t="shared" si="2"/>
        <v>0</v>
      </c>
      <c r="AC17" s="337">
        <f t="shared" si="2"/>
        <v>0</v>
      </c>
      <c r="AD17" s="337">
        <f t="shared" si="2"/>
        <v>0</v>
      </c>
      <c r="AE17" s="346">
        <f t="shared" si="2"/>
        <v>0</v>
      </c>
      <c r="AF17" s="342">
        <f t="shared" si="2"/>
        <v>0</v>
      </c>
      <c r="AG17" s="347">
        <f t="shared" si="2"/>
        <v>0</v>
      </c>
      <c r="AH17" s="342">
        <f t="shared" si="2"/>
        <v>0</v>
      </c>
      <c r="AI17" s="342">
        <f t="shared" si="2"/>
        <v>0</v>
      </c>
      <c r="AJ17" s="342">
        <f t="shared" si="2"/>
        <v>0</v>
      </c>
      <c r="AK17" s="342">
        <f t="shared" si="2"/>
        <v>0</v>
      </c>
      <c r="AL17" s="342">
        <f t="shared" si="2"/>
        <v>0</v>
      </c>
      <c r="AM17" s="349">
        <f>SUM(C17:AL17)</f>
        <v>0</v>
      </c>
      <c r="AN17" s="369"/>
    </row>
    <row r="18" spans="1:40" ht="8.25" customHeight="1">
      <c r="A18" s="370"/>
      <c r="B18" s="371"/>
      <c r="C18" s="338"/>
      <c r="D18" s="351"/>
      <c r="E18" s="351"/>
      <c r="F18" s="351"/>
      <c r="G18" s="351"/>
      <c r="H18" s="351"/>
      <c r="I18" s="351"/>
      <c r="J18" s="351"/>
      <c r="K18" s="351"/>
      <c r="L18" s="351"/>
      <c r="M18" s="351"/>
      <c r="N18" s="351"/>
      <c r="O18" s="351"/>
      <c r="P18" s="351"/>
      <c r="Q18" s="351"/>
      <c r="R18" s="351"/>
      <c r="S18" s="351"/>
      <c r="T18" s="338"/>
      <c r="U18" s="338"/>
      <c r="V18" s="351"/>
      <c r="W18" s="351"/>
      <c r="X18" s="351"/>
      <c r="Y18" s="351"/>
      <c r="Z18" s="338"/>
      <c r="AA18" s="338"/>
      <c r="AB18" s="338"/>
      <c r="AC18" s="338"/>
      <c r="AD18" s="338"/>
      <c r="AE18" s="338"/>
      <c r="AF18" s="351"/>
      <c r="AG18" s="338"/>
      <c r="AH18" s="351"/>
      <c r="AI18" s="351"/>
      <c r="AJ18" s="351"/>
      <c r="AK18" s="351"/>
      <c r="AL18" s="372"/>
      <c r="AM18" s="373"/>
      <c r="AN18" s="334"/>
    </row>
    <row r="19" spans="1:40" ht="15">
      <c r="A19" s="376" t="s">
        <v>122</v>
      </c>
      <c r="B19" s="336" t="s">
        <v>123</v>
      </c>
      <c r="C19" s="337"/>
      <c r="D19" s="338"/>
      <c r="E19" s="338"/>
      <c r="F19" s="338"/>
      <c r="G19" s="338"/>
      <c r="H19" s="338"/>
      <c r="I19" s="338"/>
      <c r="J19" s="338"/>
      <c r="K19" s="338"/>
      <c r="L19" s="338"/>
      <c r="M19" s="338"/>
      <c r="N19" s="338"/>
      <c r="O19" s="338"/>
      <c r="P19" s="338"/>
      <c r="Q19" s="338"/>
      <c r="R19" s="338"/>
      <c r="S19" s="338"/>
      <c r="T19" s="337"/>
      <c r="U19" s="337"/>
      <c r="V19" s="338"/>
      <c r="W19" s="338"/>
      <c r="X19" s="338"/>
      <c r="Y19" s="338"/>
      <c r="Z19" s="337"/>
      <c r="AA19" s="337"/>
      <c r="AB19" s="337"/>
      <c r="AC19" s="337"/>
      <c r="AD19" s="337"/>
      <c r="AE19" s="337"/>
      <c r="AF19" s="338"/>
      <c r="AG19" s="337"/>
      <c r="AH19" s="338"/>
      <c r="AI19" s="338"/>
      <c r="AJ19" s="338"/>
      <c r="AK19" s="338"/>
      <c r="AL19" s="374"/>
      <c r="AM19" s="339"/>
      <c r="AN19" s="334"/>
    </row>
    <row r="20" spans="1:40" ht="14.25" customHeight="1">
      <c r="A20" s="375">
        <v>210</v>
      </c>
      <c r="B20" s="341" t="s">
        <v>400</v>
      </c>
      <c r="C20" s="337"/>
      <c r="D20" s="342"/>
      <c r="E20" s="343"/>
      <c r="F20" s="342"/>
      <c r="G20" s="342"/>
      <c r="H20" s="342"/>
      <c r="I20" s="344"/>
      <c r="J20" s="342"/>
      <c r="K20" s="342"/>
      <c r="L20" s="342"/>
      <c r="M20" s="342"/>
      <c r="N20" s="342"/>
      <c r="O20" s="342"/>
      <c r="P20" s="342"/>
      <c r="Q20" s="342"/>
      <c r="R20" s="342"/>
      <c r="S20" s="342"/>
      <c r="T20" s="337"/>
      <c r="U20" s="346"/>
      <c r="V20" s="342"/>
      <c r="W20" s="342"/>
      <c r="X20" s="342"/>
      <c r="Y20" s="342"/>
      <c r="Z20" s="345"/>
      <c r="AA20" s="337"/>
      <c r="AB20" s="337"/>
      <c r="AC20" s="337"/>
      <c r="AD20" s="337"/>
      <c r="AE20" s="346"/>
      <c r="AF20" s="342"/>
      <c r="AG20" s="347"/>
      <c r="AH20" s="342"/>
      <c r="AI20" s="342"/>
      <c r="AJ20" s="342"/>
      <c r="AK20" s="342"/>
      <c r="AL20" s="348"/>
      <c r="AM20" s="349">
        <f aca="true" t="shared" si="3" ref="AM20:AM29">SUM(C20:AL20)</f>
        <v>0</v>
      </c>
      <c r="AN20" s="334"/>
    </row>
    <row r="21" spans="1:40" ht="14.25" customHeight="1">
      <c r="A21" s="375">
        <v>212</v>
      </c>
      <c r="B21" s="341" t="s">
        <v>124</v>
      </c>
      <c r="C21" s="337"/>
      <c r="D21" s="342"/>
      <c r="E21" s="343"/>
      <c r="F21" s="342"/>
      <c r="G21" s="342"/>
      <c r="H21" s="342"/>
      <c r="I21" s="344"/>
      <c r="J21" s="342"/>
      <c r="K21" s="342"/>
      <c r="L21" s="342"/>
      <c r="M21" s="342"/>
      <c r="N21" s="342"/>
      <c r="O21" s="342"/>
      <c r="P21" s="342"/>
      <c r="Q21" s="342"/>
      <c r="R21" s="342"/>
      <c r="S21" s="342"/>
      <c r="T21" s="337"/>
      <c r="U21" s="346"/>
      <c r="V21" s="342"/>
      <c r="W21" s="342"/>
      <c r="X21" s="342"/>
      <c r="Y21" s="342"/>
      <c r="Z21" s="345"/>
      <c r="AA21" s="337"/>
      <c r="AB21" s="337"/>
      <c r="AC21" s="337"/>
      <c r="AD21" s="337"/>
      <c r="AE21" s="346"/>
      <c r="AF21" s="342"/>
      <c r="AG21" s="347"/>
      <c r="AH21" s="342"/>
      <c r="AI21" s="342"/>
      <c r="AJ21" s="342"/>
      <c r="AK21" s="342"/>
      <c r="AL21" s="348"/>
      <c r="AM21" s="349">
        <f t="shared" si="3"/>
        <v>0</v>
      </c>
      <c r="AN21" s="334"/>
    </row>
    <row r="22" spans="1:40" ht="14.25" customHeight="1">
      <c r="A22" s="375">
        <v>214</v>
      </c>
      <c r="B22" s="341" t="s">
        <v>125</v>
      </c>
      <c r="C22" s="337"/>
      <c r="D22" s="342"/>
      <c r="E22" s="343"/>
      <c r="F22" s="342"/>
      <c r="G22" s="342"/>
      <c r="H22" s="342"/>
      <c r="I22" s="344"/>
      <c r="J22" s="342"/>
      <c r="K22" s="342"/>
      <c r="L22" s="342"/>
      <c r="M22" s="342"/>
      <c r="N22" s="342"/>
      <c r="O22" s="342"/>
      <c r="P22" s="342"/>
      <c r="Q22" s="342"/>
      <c r="R22" s="342"/>
      <c r="S22" s="342"/>
      <c r="T22" s="337"/>
      <c r="U22" s="346"/>
      <c r="V22" s="342"/>
      <c r="W22" s="342"/>
      <c r="X22" s="342"/>
      <c r="Y22" s="342"/>
      <c r="Z22" s="345"/>
      <c r="AA22" s="337"/>
      <c r="AB22" s="337"/>
      <c r="AC22" s="337"/>
      <c r="AD22" s="337"/>
      <c r="AE22" s="346"/>
      <c r="AF22" s="342"/>
      <c r="AG22" s="347"/>
      <c r="AH22" s="342"/>
      <c r="AI22" s="342"/>
      <c r="AJ22" s="342"/>
      <c r="AK22" s="342"/>
      <c r="AL22" s="348"/>
      <c r="AM22" s="349">
        <f t="shared" si="3"/>
        <v>0</v>
      </c>
      <c r="AN22" s="334"/>
    </row>
    <row r="23" spans="1:40" ht="14.25" customHeight="1">
      <c r="A23" s="375">
        <v>215</v>
      </c>
      <c r="B23" s="341" t="s">
        <v>126</v>
      </c>
      <c r="C23" s="337"/>
      <c r="D23" s="338"/>
      <c r="E23" s="338"/>
      <c r="F23" s="351"/>
      <c r="G23" s="351"/>
      <c r="H23" s="351"/>
      <c r="I23" s="351"/>
      <c r="J23" s="351"/>
      <c r="K23" s="351"/>
      <c r="L23" s="351"/>
      <c r="M23" s="351"/>
      <c r="N23" s="351"/>
      <c r="O23" s="351"/>
      <c r="P23" s="351"/>
      <c r="Q23" s="351"/>
      <c r="R23" s="351"/>
      <c r="S23" s="351"/>
      <c r="T23" s="337"/>
      <c r="U23" s="337"/>
      <c r="V23" s="337"/>
      <c r="W23" s="337"/>
      <c r="X23" s="351"/>
      <c r="Y23" s="351"/>
      <c r="Z23" s="337"/>
      <c r="AA23" s="337"/>
      <c r="AB23" s="337"/>
      <c r="AC23" s="337"/>
      <c r="AD23" s="337"/>
      <c r="AE23" s="337"/>
      <c r="AF23" s="351"/>
      <c r="AG23" s="337"/>
      <c r="AH23" s="351"/>
      <c r="AI23" s="351"/>
      <c r="AJ23" s="351"/>
      <c r="AK23" s="351"/>
      <c r="AL23" s="374"/>
      <c r="AM23" s="377">
        <f t="shared" si="3"/>
        <v>0</v>
      </c>
      <c r="AN23" s="334"/>
    </row>
    <row r="24" spans="1:40" ht="14.25" customHeight="1">
      <c r="A24" s="375">
        <v>220</v>
      </c>
      <c r="B24" s="341" t="s">
        <v>127</v>
      </c>
      <c r="C24" s="337"/>
      <c r="D24" s="342"/>
      <c r="E24" s="343"/>
      <c r="F24" s="342"/>
      <c r="G24" s="342"/>
      <c r="H24" s="342"/>
      <c r="I24" s="344"/>
      <c r="J24" s="342"/>
      <c r="K24" s="342"/>
      <c r="L24" s="342"/>
      <c r="M24" s="342"/>
      <c r="N24" s="342"/>
      <c r="O24" s="342"/>
      <c r="P24" s="342"/>
      <c r="Q24" s="342"/>
      <c r="R24" s="342"/>
      <c r="S24" s="342"/>
      <c r="T24" s="337"/>
      <c r="U24" s="346"/>
      <c r="V24" s="342"/>
      <c r="W24" s="342"/>
      <c r="X24" s="342"/>
      <c r="Y24" s="342"/>
      <c r="Z24" s="345"/>
      <c r="AA24" s="337"/>
      <c r="AB24" s="337"/>
      <c r="AC24" s="337"/>
      <c r="AD24" s="337"/>
      <c r="AE24" s="346"/>
      <c r="AF24" s="342"/>
      <c r="AG24" s="347"/>
      <c r="AH24" s="342"/>
      <c r="AI24" s="342"/>
      <c r="AJ24" s="342"/>
      <c r="AK24" s="342"/>
      <c r="AL24" s="348"/>
      <c r="AM24" s="349">
        <f t="shared" si="3"/>
        <v>0</v>
      </c>
      <c r="AN24" s="334"/>
    </row>
    <row r="25" spans="1:40" ht="14.25" customHeight="1">
      <c r="A25" s="375">
        <v>221</v>
      </c>
      <c r="B25" s="341" t="s">
        <v>128</v>
      </c>
      <c r="C25" s="337"/>
      <c r="D25" s="342"/>
      <c r="E25" s="343"/>
      <c r="F25" s="342"/>
      <c r="G25" s="342"/>
      <c r="H25" s="342"/>
      <c r="I25" s="344"/>
      <c r="J25" s="342"/>
      <c r="K25" s="342"/>
      <c r="L25" s="342"/>
      <c r="M25" s="342"/>
      <c r="N25" s="342"/>
      <c r="O25" s="342"/>
      <c r="P25" s="342"/>
      <c r="Q25" s="342"/>
      <c r="R25" s="342"/>
      <c r="S25" s="342"/>
      <c r="T25" s="337"/>
      <c r="U25" s="346"/>
      <c r="V25" s="342"/>
      <c r="W25" s="342"/>
      <c r="X25" s="342"/>
      <c r="Y25" s="342"/>
      <c r="Z25" s="345"/>
      <c r="AA25" s="337"/>
      <c r="AB25" s="337"/>
      <c r="AC25" s="337"/>
      <c r="AD25" s="337"/>
      <c r="AE25" s="346"/>
      <c r="AF25" s="342"/>
      <c r="AG25" s="347"/>
      <c r="AH25" s="342"/>
      <c r="AI25" s="342"/>
      <c r="AJ25" s="342"/>
      <c r="AK25" s="342"/>
      <c r="AL25" s="348"/>
      <c r="AM25" s="349">
        <f t="shared" si="3"/>
        <v>0</v>
      </c>
      <c r="AN25" s="334"/>
    </row>
    <row r="26" spans="1:40" ht="14.25" customHeight="1">
      <c r="A26" s="375">
        <v>223</v>
      </c>
      <c r="B26" s="341" t="s">
        <v>129</v>
      </c>
      <c r="C26" s="337"/>
      <c r="D26" s="342"/>
      <c r="E26" s="343"/>
      <c r="F26" s="342"/>
      <c r="G26" s="342"/>
      <c r="H26" s="342"/>
      <c r="I26" s="344"/>
      <c r="J26" s="342"/>
      <c r="K26" s="342"/>
      <c r="L26" s="342"/>
      <c r="M26" s="342"/>
      <c r="N26" s="342"/>
      <c r="O26" s="342"/>
      <c r="P26" s="342"/>
      <c r="Q26" s="342"/>
      <c r="R26" s="342"/>
      <c r="S26" s="342"/>
      <c r="T26" s="337"/>
      <c r="U26" s="346"/>
      <c r="V26" s="342"/>
      <c r="W26" s="342"/>
      <c r="X26" s="342"/>
      <c r="Y26" s="342"/>
      <c r="Z26" s="345"/>
      <c r="AA26" s="337"/>
      <c r="AB26" s="337"/>
      <c r="AC26" s="337"/>
      <c r="AD26" s="337"/>
      <c r="AE26" s="346"/>
      <c r="AF26" s="342"/>
      <c r="AG26" s="347"/>
      <c r="AH26" s="342"/>
      <c r="AI26" s="342"/>
      <c r="AJ26" s="342"/>
      <c r="AK26" s="342"/>
      <c r="AL26" s="348"/>
      <c r="AM26" s="349">
        <f t="shared" si="3"/>
        <v>0</v>
      </c>
      <c r="AN26" s="334"/>
    </row>
    <row r="27" spans="1:40" ht="14.25" customHeight="1">
      <c r="A27" s="375">
        <v>230</v>
      </c>
      <c r="B27" s="341" t="s">
        <v>130</v>
      </c>
      <c r="C27" s="337"/>
      <c r="D27" s="342"/>
      <c r="E27" s="343"/>
      <c r="F27" s="342"/>
      <c r="G27" s="342"/>
      <c r="H27" s="342"/>
      <c r="I27" s="344"/>
      <c r="J27" s="342"/>
      <c r="K27" s="342"/>
      <c r="L27" s="342"/>
      <c r="M27" s="342"/>
      <c r="N27" s="342"/>
      <c r="O27" s="342"/>
      <c r="P27" s="342"/>
      <c r="Q27" s="342"/>
      <c r="R27" s="342"/>
      <c r="S27" s="342"/>
      <c r="T27" s="337"/>
      <c r="U27" s="346"/>
      <c r="V27" s="342"/>
      <c r="W27" s="342"/>
      <c r="X27" s="342"/>
      <c r="Y27" s="342"/>
      <c r="Z27" s="345"/>
      <c r="AA27" s="337"/>
      <c r="AB27" s="337"/>
      <c r="AC27" s="337"/>
      <c r="AD27" s="337"/>
      <c r="AE27" s="346"/>
      <c r="AF27" s="342"/>
      <c r="AG27" s="347"/>
      <c r="AH27" s="342"/>
      <c r="AI27" s="342"/>
      <c r="AJ27" s="342"/>
      <c r="AK27" s="342"/>
      <c r="AL27" s="348"/>
      <c r="AM27" s="349">
        <f t="shared" si="3"/>
        <v>0</v>
      </c>
      <c r="AN27" s="334"/>
    </row>
    <row r="28" spans="1:40" ht="14.25" customHeight="1">
      <c r="A28" s="375">
        <v>240</v>
      </c>
      <c r="B28" s="341" t="s">
        <v>131</v>
      </c>
      <c r="C28" s="337"/>
      <c r="D28" s="342"/>
      <c r="E28" s="343"/>
      <c r="F28" s="342"/>
      <c r="G28" s="342"/>
      <c r="H28" s="342"/>
      <c r="I28" s="344"/>
      <c r="J28" s="342"/>
      <c r="K28" s="342"/>
      <c r="L28" s="342"/>
      <c r="M28" s="342"/>
      <c r="N28" s="342"/>
      <c r="O28" s="342"/>
      <c r="P28" s="342"/>
      <c r="Q28" s="342"/>
      <c r="R28" s="342"/>
      <c r="S28" s="342"/>
      <c r="T28" s="337"/>
      <c r="U28" s="346"/>
      <c r="V28" s="342"/>
      <c r="W28" s="342"/>
      <c r="X28" s="342"/>
      <c r="Y28" s="342"/>
      <c r="Z28" s="345"/>
      <c r="AA28" s="337"/>
      <c r="AB28" s="337"/>
      <c r="AC28" s="337"/>
      <c r="AD28" s="337"/>
      <c r="AE28" s="346"/>
      <c r="AF28" s="342"/>
      <c r="AG28" s="347"/>
      <c r="AH28" s="342"/>
      <c r="AI28" s="342"/>
      <c r="AJ28" s="342"/>
      <c r="AK28" s="342"/>
      <c r="AL28" s="348"/>
      <c r="AM28" s="349">
        <f t="shared" si="3"/>
        <v>0</v>
      </c>
      <c r="AN28" s="334"/>
    </row>
    <row r="29" spans="1:40" ht="14.25" customHeight="1">
      <c r="A29" s="589" t="s">
        <v>132</v>
      </c>
      <c r="B29" s="591"/>
      <c r="C29" s="337">
        <f aca="true" t="shared" si="4" ref="C29:AL29">SUM(C20:C28)</f>
        <v>0</v>
      </c>
      <c r="D29" s="378">
        <f t="shared" si="4"/>
        <v>0</v>
      </c>
      <c r="E29" s="379">
        <f t="shared" si="4"/>
        <v>0</v>
      </c>
      <c r="F29" s="361">
        <f t="shared" si="4"/>
        <v>0</v>
      </c>
      <c r="G29" s="378">
        <f t="shared" si="4"/>
        <v>0</v>
      </c>
      <c r="H29" s="378">
        <f t="shared" si="4"/>
        <v>0</v>
      </c>
      <c r="I29" s="380">
        <f t="shared" si="4"/>
        <v>0</v>
      </c>
      <c r="J29" s="378">
        <f t="shared" si="4"/>
        <v>0</v>
      </c>
      <c r="K29" s="378">
        <f t="shared" si="4"/>
        <v>0</v>
      </c>
      <c r="L29" s="378">
        <f>SUM(L20:L28)</f>
        <v>0</v>
      </c>
      <c r="M29" s="378">
        <f t="shared" si="4"/>
        <v>0</v>
      </c>
      <c r="N29" s="378">
        <f t="shared" si="4"/>
        <v>0</v>
      </c>
      <c r="O29" s="378">
        <f t="shared" si="4"/>
        <v>0</v>
      </c>
      <c r="P29" s="378">
        <f t="shared" si="4"/>
        <v>0</v>
      </c>
      <c r="Q29" s="378">
        <f t="shared" si="4"/>
        <v>0</v>
      </c>
      <c r="R29" s="378">
        <f t="shared" si="4"/>
        <v>0</v>
      </c>
      <c r="S29" s="378">
        <f t="shared" si="4"/>
        <v>0</v>
      </c>
      <c r="T29" s="365">
        <f t="shared" si="4"/>
        <v>0</v>
      </c>
      <c r="U29" s="366">
        <f t="shared" si="4"/>
        <v>0</v>
      </c>
      <c r="V29" s="378">
        <f t="shared" si="4"/>
        <v>0</v>
      </c>
      <c r="W29" s="378">
        <f t="shared" si="4"/>
        <v>0</v>
      </c>
      <c r="X29" s="378">
        <f t="shared" si="4"/>
        <v>0</v>
      </c>
      <c r="Y29" s="378">
        <f t="shared" si="4"/>
        <v>0</v>
      </c>
      <c r="Z29" s="364">
        <f t="shared" si="4"/>
        <v>0</v>
      </c>
      <c r="AA29" s="365">
        <f t="shared" si="4"/>
        <v>0</v>
      </c>
      <c r="AB29" s="365">
        <f t="shared" si="4"/>
        <v>0</v>
      </c>
      <c r="AC29" s="365">
        <f t="shared" si="4"/>
        <v>0</v>
      </c>
      <c r="AD29" s="365">
        <f t="shared" si="4"/>
        <v>0</v>
      </c>
      <c r="AE29" s="366">
        <f t="shared" si="4"/>
        <v>0</v>
      </c>
      <c r="AF29" s="378">
        <f t="shared" si="4"/>
        <v>0</v>
      </c>
      <c r="AG29" s="367">
        <f t="shared" si="4"/>
        <v>0</v>
      </c>
      <c r="AH29" s="378">
        <f t="shared" si="4"/>
        <v>0</v>
      </c>
      <c r="AI29" s="378">
        <f t="shared" si="4"/>
        <v>0</v>
      </c>
      <c r="AJ29" s="378">
        <f t="shared" si="4"/>
        <v>0</v>
      </c>
      <c r="AK29" s="378">
        <f t="shared" si="4"/>
        <v>0</v>
      </c>
      <c r="AL29" s="368">
        <f t="shared" si="4"/>
        <v>0</v>
      </c>
      <c r="AM29" s="381">
        <f t="shared" si="3"/>
        <v>0</v>
      </c>
      <c r="AN29" s="369"/>
    </row>
    <row r="30" spans="1:40" ht="8.25" customHeight="1">
      <c r="A30" s="370"/>
      <c r="B30" s="371"/>
      <c r="C30" s="338"/>
      <c r="D30" s="351"/>
      <c r="E30" s="351"/>
      <c r="F30" s="351"/>
      <c r="G30" s="351"/>
      <c r="H30" s="351"/>
      <c r="I30" s="351"/>
      <c r="J30" s="351"/>
      <c r="K30" s="351"/>
      <c r="L30" s="351"/>
      <c r="M30" s="351"/>
      <c r="N30" s="351"/>
      <c r="O30" s="351"/>
      <c r="P30" s="351"/>
      <c r="Q30" s="351"/>
      <c r="R30" s="351"/>
      <c r="S30" s="351"/>
      <c r="T30" s="338"/>
      <c r="U30" s="338"/>
      <c r="V30" s="351"/>
      <c r="W30" s="351"/>
      <c r="X30" s="351"/>
      <c r="Y30" s="351"/>
      <c r="Z30" s="338"/>
      <c r="AA30" s="338"/>
      <c r="AB30" s="338"/>
      <c r="AC30" s="338"/>
      <c r="AD30" s="338"/>
      <c r="AE30" s="338"/>
      <c r="AF30" s="351"/>
      <c r="AG30" s="338"/>
      <c r="AH30" s="351"/>
      <c r="AI30" s="351"/>
      <c r="AJ30" s="351"/>
      <c r="AK30" s="351"/>
      <c r="AL30" s="372"/>
      <c r="AM30" s="373"/>
      <c r="AN30" s="334"/>
    </row>
    <row r="31" spans="1:40" ht="15">
      <c r="A31" s="335" t="s">
        <v>133</v>
      </c>
      <c r="B31" s="336" t="s">
        <v>134</v>
      </c>
      <c r="C31" s="337"/>
      <c r="D31" s="338"/>
      <c r="E31" s="338"/>
      <c r="F31" s="338"/>
      <c r="G31" s="338"/>
      <c r="H31" s="338"/>
      <c r="I31" s="338"/>
      <c r="J31" s="338"/>
      <c r="K31" s="338"/>
      <c r="L31" s="338"/>
      <c r="M31" s="338"/>
      <c r="N31" s="338"/>
      <c r="O31" s="338"/>
      <c r="P31" s="338"/>
      <c r="Q31" s="338"/>
      <c r="R31" s="338"/>
      <c r="S31" s="338"/>
      <c r="T31" s="337"/>
      <c r="U31" s="337"/>
      <c r="V31" s="338"/>
      <c r="W31" s="338"/>
      <c r="X31" s="338"/>
      <c r="Y31" s="338"/>
      <c r="Z31" s="337"/>
      <c r="AA31" s="337"/>
      <c r="AB31" s="337"/>
      <c r="AC31" s="337"/>
      <c r="AD31" s="337"/>
      <c r="AE31" s="337"/>
      <c r="AF31" s="338"/>
      <c r="AG31" s="337"/>
      <c r="AH31" s="338"/>
      <c r="AI31" s="338"/>
      <c r="AJ31" s="338"/>
      <c r="AK31" s="338"/>
      <c r="AL31" s="374"/>
      <c r="AM31" s="339"/>
      <c r="AN31" s="334"/>
    </row>
    <row r="32" spans="1:40" ht="14.25" customHeight="1">
      <c r="A32" s="375">
        <v>310</v>
      </c>
      <c r="B32" s="341" t="s">
        <v>401</v>
      </c>
      <c r="C32" s="337"/>
      <c r="D32" s="342"/>
      <c r="E32" s="343"/>
      <c r="F32" s="342"/>
      <c r="G32" s="342"/>
      <c r="H32" s="342"/>
      <c r="I32" s="344"/>
      <c r="J32" s="342"/>
      <c r="K32" s="342"/>
      <c r="L32" s="342"/>
      <c r="M32" s="342"/>
      <c r="N32" s="342"/>
      <c r="O32" s="342"/>
      <c r="P32" s="342"/>
      <c r="Q32" s="342"/>
      <c r="R32" s="342"/>
      <c r="S32" s="342"/>
      <c r="T32" s="345"/>
      <c r="U32" s="346"/>
      <c r="V32" s="342"/>
      <c r="W32" s="342"/>
      <c r="X32" s="342"/>
      <c r="Y32" s="342"/>
      <c r="Z32" s="345"/>
      <c r="AA32" s="337"/>
      <c r="AB32" s="337"/>
      <c r="AC32" s="337"/>
      <c r="AD32" s="337"/>
      <c r="AE32" s="346"/>
      <c r="AF32" s="342"/>
      <c r="AG32" s="347"/>
      <c r="AH32" s="342"/>
      <c r="AI32" s="342"/>
      <c r="AJ32" s="342"/>
      <c r="AK32" s="342"/>
      <c r="AL32" s="348"/>
      <c r="AM32" s="349">
        <f aca="true" t="shared" si="5" ref="AM32:AM37">SUM(C32:AL32)</f>
        <v>0</v>
      </c>
      <c r="AN32" s="334"/>
    </row>
    <row r="33" spans="1:40" ht="14.25" customHeight="1">
      <c r="A33" s="375">
        <v>311</v>
      </c>
      <c r="B33" s="341" t="s">
        <v>369</v>
      </c>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82"/>
      <c r="AM33" s="377">
        <f t="shared" si="5"/>
        <v>0</v>
      </c>
      <c r="AN33" s="334"/>
    </row>
    <row r="34" spans="1:40" ht="14.25" customHeight="1">
      <c r="A34" s="375">
        <v>330</v>
      </c>
      <c r="B34" s="341" t="s">
        <v>135</v>
      </c>
      <c r="C34" s="337"/>
      <c r="D34" s="342"/>
      <c r="E34" s="343"/>
      <c r="F34" s="342"/>
      <c r="G34" s="342"/>
      <c r="H34" s="342"/>
      <c r="I34" s="344"/>
      <c r="J34" s="342"/>
      <c r="K34" s="342"/>
      <c r="L34" s="342"/>
      <c r="M34" s="342"/>
      <c r="N34" s="342"/>
      <c r="O34" s="342"/>
      <c r="P34" s="342"/>
      <c r="Q34" s="342"/>
      <c r="R34" s="342"/>
      <c r="S34" s="342"/>
      <c r="T34" s="345"/>
      <c r="U34" s="346"/>
      <c r="V34" s="342"/>
      <c r="W34" s="342"/>
      <c r="X34" s="342"/>
      <c r="Y34" s="342"/>
      <c r="Z34" s="345"/>
      <c r="AA34" s="337"/>
      <c r="AB34" s="337"/>
      <c r="AC34" s="337"/>
      <c r="AD34" s="337"/>
      <c r="AE34" s="346"/>
      <c r="AF34" s="342"/>
      <c r="AG34" s="347"/>
      <c r="AH34" s="342"/>
      <c r="AI34" s="342"/>
      <c r="AJ34" s="342"/>
      <c r="AK34" s="342"/>
      <c r="AL34" s="348"/>
      <c r="AM34" s="349">
        <f t="shared" si="5"/>
        <v>0</v>
      </c>
      <c r="AN34" s="334"/>
    </row>
    <row r="35" spans="1:40" ht="14.25" customHeight="1">
      <c r="A35" s="375">
        <v>340</v>
      </c>
      <c r="B35" s="341" t="s">
        <v>136</v>
      </c>
      <c r="C35" s="337"/>
      <c r="D35" s="342"/>
      <c r="E35" s="343"/>
      <c r="F35" s="342"/>
      <c r="G35" s="342"/>
      <c r="H35" s="342"/>
      <c r="I35" s="344"/>
      <c r="J35" s="342"/>
      <c r="K35" s="342"/>
      <c r="L35" s="342"/>
      <c r="M35" s="342"/>
      <c r="N35" s="342"/>
      <c r="O35" s="342"/>
      <c r="P35" s="342"/>
      <c r="Q35" s="342"/>
      <c r="R35" s="342"/>
      <c r="S35" s="342"/>
      <c r="T35" s="345"/>
      <c r="U35" s="346"/>
      <c r="V35" s="342"/>
      <c r="W35" s="342"/>
      <c r="X35" s="342"/>
      <c r="Y35" s="342"/>
      <c r="Z35" s="345"/>
      <c r="AA35" s="337"/>
      <c r="AB35" s="337"/>
      <c r="AC35" s="337"/>
      <c r="AD35" s="337"/>
      <c r="AE35" s="346"/>
      <c r="AF35" s="342"/>
      <c r="AG35" s="347"/>
      <c r="AH35" s="342"/>
      <c r="AI35" s="342"/>
      <c r="AJ35" s="342"/>
      <c r="AK35" s="342"/>
      <c r="AL35" s="348"/>
      <c r="AM35" s="349">
        <f t="shared" si="5"/>
        <v>0</v>
      </c>
      <c r="AN35" s="334"/>
    </row>
    <row r="36" spans="1:40" ht="14.25" customHeight="1">
      <c r="A36" s="375">
        <v>341</v>
      </c>
      <c r="B36" s="341" t="s">
        <v>137</v>
      </c>
      <c r="C36" s="337"/>
      <c r="D36" s="342"/>
      <c r="E36" s="343"/>
      <c r="F36" s="342"/>
      <c r="G36" s="342"/>
      <c r="H36" s="342"/>
      <c r="I36" s="344"/>
      <c r="J36" s="342"/>
      <c r="K36" s="342"/>
      <c r="L36" s="342"/>
      <c r="M36" s="342"/>
      <c r="N36" s="342"/>
      <c r="O36" s="342"/>
      <c r="P36" s="342"/>
      <c r="Q36" s="342"/>
      <c r="R36" s="342"/>
      <c r="S36" s="342"/>
      <c r="T36" s="345"/>
      <c r="U36" s="346"/>
      <c r="V36" s="342"/>
      <c r="W36" s="342"/>
      <c r="X36" s="342"/>
      <c r="Y36" s="342"/>
      <c r="Z36" s="345"/>
      <c r="AA36" s="337"/>
      <c r="AB36" s="337"/>
      <c r="AC36" s="337"/>
      <c r="AD36" s="337"/>
      <c r="AE36" s="346"/>
      <c r="AF36" s="342"/>
      <c r="AG36" s="347"/>
      <c r="AH36" s="342"/>
      <c r="AI36" s="342"/>
      <c r="AJ36" s="342"/>
      <c r="AK36" s="342"/>
      <c r="AL36" s="348"/>
      <c r="AM36" s="349">
        <f t="shared" si="5"/>
        <v>0</v>
      </c>
      <c r="AN36" s="334"/>
    </row>
    <row r="37" spans="1:40" ht="14.25" customHeight="1">
      <c r="A37" s="589" t="s">
        <v>138</v>
      </c>
      <c r="B37" s="591"/>
      <c r="C37" s="337">
        <f aca="true" t="shared" si="6" ref="C37:AL37">SUM(C32:C36)</f>
        <v>0</v>
      </c>
      <c r="D37" s="378">
        <f t="shared" si="6"/>
        <v>0</v>
      </c>
      <c r="E37" s="379">
        <f t="shared" si="6"/>
        <v>0</v>
      </c>
      <c r="F37" s="361">
        <f t="shared" si="6"/>
        <v>0</v>
      </c>
      <c r="G37" s="378">
        <f t="shared" si="6"/>
        <v>0</v>
      </c>
      <c r="H37" s="378">
        <f t="shared" si="6"/>
        <v>0</v>
      </c>
      <c r="I37" s="380">
        <f t="shared" si="6"/>
        <v>0</v>
      </c>
      <c r="J37" s="378">
        <f t="shared" si="6"/>
        <v>0</v>
      </c>
      <c r="K37" s="378">
        <f t="shared" si="6"/>
        <v>0</v>
      </c>
      <c r="L37" s="378">
        <f>SUM(L32:L36)</f>
        <v>0</v>
      </c>
      <c r="M37" s="378">
        <f t="shared" si="6"/>
        <v>0</v>
      </c>
      <c r="N37" s="378">
        <f t="shared" si="6"/>
        <v>0</v>
      </c>
      <c r="O37" s="378">
        <f t="shared" si="6"/>
        <v>0</v>
      </c>
      <c r="P37" s="378">
        <f t="shared" si="6"/>
        <v>0</v>
      </c>
      <c r="Q37" s="378">
        <f t="shared" si="6"/>
        <v>0</v>
      </c>
      <c r="R37" s="378">
        <f t="shared" si="6"/>
        <v>0</v>
      </c>
      <c r="S37" s="378">
        <f t="shared" si="6"/>
        <v>0</v>
      </c>
      <c r="T37" s="364">
        <f t="shared" si="6"/>
        <v>0</v>
      </c>
      <c r="U37" s="366">
        <f t="shared" si="6"/>
        <v>0</v>
      </c>
      <c r="V37" s="378">
        <f t="shared" si="6"/>
        <v>0</v>
      </c>
      <c r="W37" s="378">
        <f t="shared" si="6"/>
        <v>0</v>
      </c>
      <c r="X37" s="378">
        <f t="shared" si="6"/>
        <v>0</v>
      </c>
      <c r="Y37" s="378">
        <f t="shared" si="6"/>
        <v>0</v>
      </c>
      <c r="Z37" s="364">
        <f t="shared" si="6"/>
        <v>0</v>
      </c>
      <c r="AA37" s="365">
        <f t="shared" si="6"/>
        <v>0</v>
      </c>
      <c r="AB37" s="365">
        <f t="shared" si="6"/>
        <v>0</v>
      </c>
      <c r="AC37" s="365">
        <f t="shared" si="6"/>
        <v>0</v>
      </c>
      <c r="AD37" s="365">
        <f t="shared" si="6"/>
        <v>0</v>
      </c>
      <c r="AE37" s="366">
        <f t="shared" si="6"/>
        <v>0</v>
      </c>
      <c r="AF37" s="378">
        <f t="shared" si="6"/>
        <v>0</v>
      </c>
      <c r="AG37" s="367">
        <f t="shared" si="6"/>
        <v>0</v>
      </c>
      <c r="AH37" s="378">
        <f t="shared" si="6"/>
        <v>0</v>
      </c>
      <c r="AI37" s="378">
        <f t="shared" si="6"/>
        <v>0</v>
      </c>
      <c r="AJ37" s="378">
        <f t="shared" si="6"/>
        <v>0</v>
      </c>
      <c r="AK37" s="378">
        <f t="shared" si="6"/>
        <v>0</v>
      </c>
      <c r="AL37" s="368">
        <f t="shared" si="6"/>
        <v>0</v>
      </c>
      <c r="AM37" s="381">
        <f t="shared" si="5"/>
        <v>0</v>
      </c>
      <c r="AN37" s="369"/>
    </row>
    <row r="38" spans="1:40" ht="8.25" customHeight="1">
      <c r="A38" s="370"/>
      <c r="B38" s="371"/>
      <c r="C38" s="338"/>
      <c r="D38" s="351"/>
      <c r="E38" s="351"/>
      <c r="F38" s="351"/>
      <c r="G38" s="351"/>
      <c r="H38" s="351"/>
      <c r="I38" s="351"/>
      <c r="J38" s="351"/>
      <c r="K38" s="351"/>
      <c r="L38" s="351"/>
      <c r="M38" s="351"/>
      <c r="N38" s="351"/>
      <c r="O38" s="351"/>
      <c r="P38" s="351"/>
      <c r="Q38" s="351"/>
      <c r="R38" s="351"/>
      <c r="S38" s="351"/>
      <c r="T38" s="338"/>
      <c r="U38" s="338"/>
      <c r="V38" s="351"/>
      <c r="W38" s="351"/>
      <c r="X38" s="351"/>
      <c r="Y38" s="351"/>
      <c r="Z38" s="338"/>
      <c r="AA38" s="338"/>
      <c r="AB38" s="338"/>
      <c r="AC38" s="338"/>
      <c r="AD38" s="338"/>
      <c r="AE38" s="338"/>
      <c r="AF38" s="351"/>
      <c r="AG38" s="338"/>
      <c r="AH38" s="351"/>
      <c r="AI38" s="351"/>
      <c r="AJ38" s="351"/>
      <c r="AK38" s="351"/>
      <c r="AL38" s="372"/>
      <c r="AM38" s="373"/>
      <c r="AN38" s="334"/>
    </row>
    <row r="39" spans="1:40" ht="15">
      <c r="A39" s="335" t="s">
        <v>139</v>
      </c>
      <c r="B39" s="336" t="s">
        <v>140</v>
      </c>
      <c r="C39" s="337"/>
      <c r="D39" s="338"/>
      <c r="E39" s="338"/>
      <c r="F39" s="338"/>
      <c r="G39" s="338"/>
      <c r="H39" s="338"/>
      <c r="I39" s="338"/>
      <c r="J39" s="338"/>
      <c r="K39" s="338"/>
      <c r="L39" s="338"/>
      <c r="M39" s="338"/>
      <c r="N39" s="338"/>
      <c r="O39" s="338"/>
      <c r="P39" s="338"/>
      <c r="Q39" s="338"/>
      <c r="R39" s="338"/>
      <c r="S39" s="337"/>
      <c r="T39" s="337"/>
      <c r="U39" s="337"/>
      <c r="V39" s="338"/>
      <c r="W39" s="338"/>
      <c r="X39" s="338"/>
      <c r="Y39" s="338"/>
      <c r="Z39" s="337"/>
      <c r="AA39" s="337"/>
      <c r="AB39" s="337"/>
      <c r="AC39" s="337"/>
      <c r="AD39" s="337"/>
      <c r="AE39" s="337"/>
      <c r="AF39" s="338"/>
      <c r="AG39" s="337"/>
      <c r="AH39" s="338"/>
      <c r="AI39" s="338"/>
      <c r="AJ39" s="338"/>
      <c r="AK39" s="338"/>
      <c r="AL39" s="374"/>
      <c r="AM39" s="339"/>
      <c r="AN39" s="334"/>
    </row>
    <row r="40" spans="1:40" ht="14.25" customHeight="1">
      <c r="A40" s="375">
        <v>420</v>
      </c>
      <c r="B40" s="341" t="s">
        <v>402</v>
      </c>
      <c r="C40" s="337"/>
      <c r="D40" s="342"/>
      <c r="E40" s="343"/>
      <c r="F40" s="342"/>
      <c r="G40" s="342"/>
      <c r="H40" s="342"/>
      <c r="I40" s="344"/>
      <c r="J40" s="342"/>
      <c r="K40" s="342"/>
      <c r="L40" s="342"/>
      <c r="M40" s="342"/>
      <c r="N40" s="342"/>
      <c r="O40" s="342"/>
      <c r="P40" s="342"/>
      <c r="Q40" s="342"/>
      <c r="R40" s="342"/>
      <c r="S40" s="345"/>
      <c r="T40" s="337"/>
      <c r="U40" s="342"/>
      <c r="V40" s="342"/>
      <c r="W40" s="342"/>
      <c r="X40" s="342"/>
      <c r="Y40" s="342"/>
      <c r="Z40" s="345"/>
      <c r="AA40" s="337"/>
      <c r="AB40" s="337"/>
      <c r="AC40" s="337"/>
      <c r="AD40" s="337"/>
      <c r="AE40" s="346"/>
      <c r="AF40" s="342"/>
      <c r="AG40" s="347"/>
      <c r="AH40" s="342"/>
      <c r="AI40" s="342"/>
      <c r="AJ40" s="342"/>
      <c r="AK40" s="342"/>
      <c r="AL40" s="348"/>
      <c r="AM40" s="349">
        <f aca="true" t="shared" si="7" ref="AM40:AM48">SUM(C40:AL40)</f>
        <v>0</v>
      </c>
      <c r="AN40" s="334"/>
    </row>
    <row r="41" spans="1:40" ht="14.25" customHeight="1">
      <c r="A41" s="375">
        <v>421</v>
      </c>
      <c r="B41" s="341" t="s">
        <v>403</v>
      </c>
      <c r="C41" s="337"/>
      <c r="D41" s="342"/>
      <c r="E41" s="343"/>
      <c r="F41" s="342"/>
      <c r="G41" s="342"/>
      <c r="H41" s="342"/>
      <c r="I41" s="344"/>
      <c r="J41" s="342"/>
      <c r="K41" s="342"/>
      <c r="L41" s="342"/>
      <c r="M41" s="342"/>
      <c r="N41" s="342"/>
      <c r="O41" s="342"/>
      <c r="P41" s="342"/>
      <c r="Q41" s="342"/>
      <c r="R41" s="342"/>
      <c r="S41" s="345"/>
      <c r="T41" s="337"/>
      <c r="U41" s="346"/>
      <c r="V41" s="342"/>
      <c r="W41" s="342"/>
      <c r="X41" s="342"/>
      <c r="Y41" s="342"/>
      <c r="Z41" s="345"/>
      <c r="AA41" s="337"/>
      <c r="AB41" s="337"/>
      <c r="AC41" s="337"/>
      <c r="AD41" s="337"/>
      <c r="AE41" s="346"/>
      <c r="AF41" s="342"/>
      <c r="AG41" s="347"/>
      <c r="AH41" s="342"/>
      <c r="AI41" s="342"/>
      <c r="AJ41" s="342"/>
      <c r="AK41" s="342"/>
      <c r="AL41" s="348"/>
      <c r="AM41" s="349">
        <f t="shared" si="7"/>
        <v>0</v>
      </c>
      <c r="AN41" s="334"/>
    </row>
    <row r="42" spans="1:40" ht="14.25" customHeight="1">
      <c r="A42" s="375">
        <v>430</v>
      </c>
      <c r="B42" s="341" t="s">
        <v>404</v>
      </c>
      <c r="C42" s="337"/>
      <c r="D42" s="342"/>
      <c r="E42" s="343"/>
      <c r="F42" s="342"/>
      <c r="G42" s="342"/>
      <c r="H42" s="342"/>
      <c r="I42" s="344"/>
      <c r="J42" s="342"/>
      <c r="K42" s="342"/>
      <c r="L42" s="342"/>
      <c r="M42" s="342"/>
      <c r="N42" s="342"/>
      <c r="O42" s="342"/>
      <c r="P42" s="342"/>
      <c r="Q42" s="342"/>
      <c r="R42" s="342"/>
      <c r="S42" s="345"/>
      <c r="T42" s="337"/>
      <c r="U42" s="342"/>
      <c r="V42" s="342"/>
      <c r="W42" s="342"/>
      <c r="X42" s="342"/>
      <c r="Y42" s="342"/>
      <c r="Z42" s="345"/>
      <c r="AA42" s="337"/>
      <c r="AB42" s="337"/>
      <c r="AC42" s="337"/>
      <c r="AD42" s="337"/>
      <c r="AE42" s="346"/>
      <c r="AF42" s="342"/>
      <c r="AG42" s="347"/>
      <c r="AH42" s="342"/>
      <c r="AI42" s="342"/>
      <c r="AJ42" s="342"/>
      <c r="AK42" s="342"/>
      <c r="AL42" s="348"/>
      <c r="AM42" s="349">
        <f t="shared" si="7"/>
        <v>0</v>
      </c>
      <c r="AN42" s="334"/>
    </row>
    <row r="43" spans="1:40" ht="14.25" customHeight="1">
      <c r="A43" s="375">
        <v>431</v>
      </c>
      <c r="B43" s="341" t="s">
        <v>405</v>
      </c>
      <c r="C43" s="337"/>
      <c r="D43" s="342"/>
      <c r="E43" s="343"/>
      <c r="F43" s="342"/>
      <c r="G43" s="342"/>
      <c r="H43" s="342"/>
      <c r="I43" s="344"/>
      <c r="J43" s="342"/>
      <c r="K43" s="342"/>
      <c r="L43" s="342"/>
      <c r="M43" s="342"/>
      <c r="N43" s="342"/>
      <c r="O43" s="342"/>
      <c r="P43" s="342"/>
      <c r="Q43" s="342"/>
      <c r="R43" s="342"/>
      <c r="S43" s="345"/>
      <c r="T43" s="337"/>
      <c r="U43" s="346"/>
      <c r="V43" s="342"/>
      <c r="W43" s="342"/>
      <c r="X43" s="342"/>
      <c r="Y43" s="342"/>
      <c r="Z43" s="345"/>
      <c r="AA43" s="337"/>
      <c r="AB43" s="337"/>
      <c r="AC43" s="337"/>
      <c r="AD43" s="337"/>
      <c r="AE43" s="346"/>
      <c r="AF43" s="342"/>
      <c r="AG43" s="347"/>
      <c r="AH43" s="342"/>
      <c r="AI43" s="342"/>
      <c r="AJ43" s="342"/>
      <c r="AK43" s="342"/>
      <c r="AL43" s="348"/>
      <c r="AM43" s="349">
        <f t="shared" si="7"/>
        <v>0</v>
      </c>
      <c r="AN43" s="334"/>
    </row>
    <row r="44" spans="1:40" ht="14.25" customHeight="1">
      <c r="A44" s="375">
        <v>440</v>
      </c>
      <c r="B44" s="341" t="s">
        <v>406</v>
      </c>
      <c r="C44" s="337"/>
      <c r="D44" s="342"/>
      <c r="E44" s="343"/>
      <c r="F44" s="342"/>
      <c r="G44" s="342"/>
      <c r="H44" s="342"/>
      <c r="I44" s="344"/>
      <c r="J44" s="342"/>
      <c r="K44" s="342"/>
      <c r="L44" s="342"/>
      <c r="M44" s="342"/>
      <c r="N44" s="342"/>
      <c r="O44" s="342"/>
      <c r="P44" s="342"/>
      <c r="Q44" s="342"/>
      <c r="R44" s="342"/>
      <c r="S44" s="345"/>
      <c r="T44" s="337"/>
      <c r="U44" s="342"/>
      <c r="V44" s="342"/>
      <c r="W44" s="342"/>
      <c r="X44" s="342"/>
      <c r="Y44" s="342"/>
      <c r="Z44" s="345"/>
      <c r="AA44" s="337"/>
      <c r="AB44" s="337"/>
      <c r="AC44" s="337"/>
      <c r="AD44" s="337"/>
      <c r="AE44" s="346"/>
      <c r="AF44" s="342"/>
      <c r="AG44" s="347"/>
      <c r="AH44" s="342"/>
      <c r="AI44" s="342"/>
      <c r="AJ44" s="342"/>
      <c r="AK44" s="342"/>
      <c r="AL44" s="348"/>
      <c r="AM44" s="349">
        <f t="shared" si="7"/>
        <v>0</v>
      </c>
      <c r="AN44" s="334"/>
    </row>
    <row r="45" spans="1:40" ht="14.25" customHeight="1">
      <c r="A45" s="375">
        <v>441</v>
      </c>
      <c r="B45" s="341" t="s">
        <v>407</v>
      </c>
      <c r="C45" s="337"/>
      <c r="D45" s="342"/>
      <c r="E45" s="343"/>
      <c r="F45" s="342"/>
      <c r="G45" s="342"/>
      <c r="H45" s="342"/>
      <c r="I45" s="344"/>
      <c r="J45" s="342"/>
      <c r="K45" s="342"/>
      <c r="L45" s="342"/>
      <c r="M45" s="342"/>
      <c r="N45" s="342"/>
      <c r="O45" s="342"/>
      <c r="P45" s="342"/>
      <c r="Q45" s="342"/>
      <c r="R45" s="342"/>
      <c r="S45" s="345"/>
      <c r="T45" s="337"/>
      <c r="U45" s="346"/>
      <c r="V45" s="342"/>
      <c r="W45" s="342"/>
      <c r="X45" s="342"/>
      <c r="Y45" s="342"/>
      <c r="Z45" s="345"/>
      <c r="AA45" s="337"/>
      <c r="AB45" s="337"/>
      <c r="AC45" s="337"/>
      <c r="AD45" s="337"/>
      <c r="AE45" s="346"/>
      <c r="AF45" s="342"/>
      <c r="AG45" s="347"/>
      <c r="AH45" s="342"/>
      <c r="AI45" s="342"/>
      <c r="AJ45" s="342"/>
      <c r="AK45" s="342"/>
      <c r="AL45" s="348"/>
      <c r="AM45" s="349">
        <f t="shared" si="7"/>
        <v>0</v>
      </c>
      <c r="AN45" s="334"/>
    </row>
    <row r="46" spans="1:40" ht="14.25" customHeight="1">
      <c r="A46" s="375">
        <v>480</v>
      </c>
      <c r="B46" s="341" t="s">
        <v>141</v>
      </c>
      <c r="C46" s="337"/>
      <c r="D46" s="342"/>
      <c r="E46" s="343"/>
      <c r="F46" s="342"/>
      <c r="G46" s="342"/>
      <c r="H46" s="342"/>
      <c r="I46" s="344"/>
      <c r="J46" s="342"/>
      <c r="K46" s="342"/>
      <c r="L46" s="342"/>
      <c r="M46" s="342"/>
      <c r="N46" s="342"/>
      <c r="O46" s="342"/>
      <c r="P46" s="342"/>
      <c r="Q46" s="342"/>
      <c r="R46" s="342"/>
      <c r="S46" s="345"/>
      <c r="T46" s="337"/>
      <c r="U46" s="342"/>
      <c r="V46" s="342"/>
      <c r="W46" s="342"/>
      <c r="X46" s="342"/>
      <c r="Y46" s="342"/>
      <c r="Z46" s="345"/>
      <c r="AA46" s="337"/>
      <c r="AB46" s="337"/>
      <c r="AC46" s="337"/>
      <c r="AD46" s="337"/>
      <c r="AE46" s="346"/>
      <c r="AF46" s="342"/>
      <c r="AG46" s="347"/>
      <c r="AH46" s="342"/>
      <c r="AI46" s="342"/>
      <c r="AJ46" s="342"/>
      <c r="AK46" s="342"/>
      <c r="AL46" s="348"/>
      <c r="AM46" s="349">
        <f t="shared" si="7"/>
        <v>0</v>
      </c>
      <c r="AN46" s="334"/>
    </row>
    <row r="47" spans="1:40" ht="14.25" customHeight="1">
      <c r="A47" s="375">
        <v>482</v>
      </c>
      <c r="B47" s="341" t="s">
        <v>142</v>
      </c>
      <c r="C47" s="337"/>
      <c r="D47" s="342"/>
      <c r="E47" s="343"/>
      <c r="F47" s="342"/>
      <c r="G47" s="342"/>
      <c r="H47" s="342"/>
      <c r="I47" s="344"/>
      <c r="J47" s="342"/>
      <c r="K47" s="342"/>
      <c r="L47" s="342"/>
      <c r="M47" s="342"/>
      <c r="N47" s="342"/>
      <c r="O47" s="342"/>
      <c r="P47" s="342"/>
      <c r="Q47" s="342"/>
      <c r="R47" s="342"/>
      <c r="S47" s="342"/>
      <c r="T47" s="337"/>
      <c r="U47" s="346"/>
      <c r="V47" s="342"/>
      <c r="W47" s="342"/>
      <c r="X47" s="342"/>
      <c r="Y47" s="342"/>
      <c r="Z47" s="345"/>
      <c r="AA47" s="337"/>
      <c r="AB47" s="337"/>
      <c r="AC47" s="337"/>
      <c r="AD47" s="337"/>
      <c r="AE47" s="346"/>
      <c r="AF47" s="342"/>
      <c r="AG47" s="347"/>
      <c r="AH47" s="342"/>
      <c r="AI47" s="342"/>
      <c r="AJ47" s="342"/>
      <c r="AK47" s="342"/>
      <c r="AL47" s="348"/>
      <c r="AM47" s="349">
        <f t="shared" si="7"/>
        <v>0</v>
      </c>
      <c r="AN47" s="334"/>
    </row>
    <row r="48" spans="1:40" ht="14.25" customHeight="1">
      <c r="A48" s="589" t="s">
        <v>143</v>
      </c>
      <c r="B48" s="591"/>
      <c r="C48" s="337">
        <f aca="true" t="shared" si="8" ref="C48:AL48">SUM(C40:C47)</f>
        <v>0</v>
      </c>
      <c r="D48" s="378">
        <f t="shared" si="8"/>
        <v>0</v>
      </c>
      <c r="E48" s="379">
        <f t="shared" si="8"/>
        <v>0</v>
      </c>
      <c r="F48" s="361">
        <f t="shared" si="8"/>
        <v>0</v>
      </c>
      <c r="G48" s="378">
        <f t="shared" si="8"/>
        <v>0</v>
      </c>
      <c r="H48" s="378">
        <f t="shared" si="8"/>
        <v>0</v>
      </c>
      <c r="I48" s="380">
        <f t="shared" si="8"/>
        <v>0</v>
      </c>
      <c r="J48" s="378">
        <f t="shared" si="8"/>
        <v>0</v>
      </c>
      <c r="K48" s="378">
        <f t="shared" si="8"/>
        <v>0</v>
      </c>
      <c r="L48" s="378">
        <f>SUM(L40:L47)</f>
        <v>0</v>
      </c>
      <c r="M48" s="378">
        <f t="shared" si="8"/>
        <v>0</v>
      </c>
      <c r="N48" s="378">
        <f t="shared" si="8"/>
        <v>0</v>
      </c>
      <c r="O48" s="378">
        <f t="shared" si="8"/>
        <v>0</v>
      </c>
      <c r="P48" s="378">
        <f t="shared" si="8"/>
        <v>0</v>
      </c>
      <c r="Q48" s="378">
        <f t="shared" si="8"/>
        <v>0</v>
      </c>
      <c r="R48" s="378">
        <f t="shared" si="8"/>
        <v>0</v>
      </c>
      <c r="S48" s="378">
        <f t="shared" si="8"/>
        <v>0</v>
      </c>
      <c r="T48" s="365">
        <f t="shared" si="8"/>
        <v>0</v>
      </c>
      <c r="U48" s="361">
        <f t="shared" si="8"/>
        <v>0</v>
      </c>
      <c r="V48" s="378">
        <f t="shared" si="8"/>
        <v>0</v>
      </c>
      <c r="W48" s="378">
        <f t="shared" si="8"/>
        <v>0</v>
      </c>
      <c r="X48" s="378">
        <f t="shared" si="8"/>
        <v>0</v>
      </c>
      <c r="Y48" s="378">
        <f t="shared" si="8"/>
        <v>0</v>
      </c>
      <c r="Z48" s="364">
        <f t="shared" si="8"/>
        <v>0</v>
      </c>
      <c r="AA48" s="365">
        <f t="shared" si="8"/>
        <v>0</v>
      </c>
      <c r="AB48" s="365">
        <f t="shared" si="8"/>
        <v>0</v>
      </c>
      <c r="AC48" s="365">
        <f t="shared" si="8"/>
        <v>0</v>
      </c>
      <c r="AD48" s="365">
        <f t="shared" si="8"/>
        <v>0</v>
      </c>
      <c r="AE48" s="366">
        <f t="shared" si="8"/>
        <v>0</v>
      </c>
      <c r="AF48" s="378">
        <f t="shared" si="8"/>
        <v>0</v>
      </c>
      <c r="AG48" s="367">
        <f t="shared" si="8"/>
        <v>0</v>
      </c>
      <c r="AH48" s="378">
        <f t="shared" si="8"/>
        <v>0</v>
      </c>
      <c r="AI48" s="378">
        <f t="shared" si="8"/>
        <v>0</v>
      </c>
      <c r="AJ48" s="378">
        <f t="shared" si="8"/>
        <v>0</v>
      </c>
      <c r="AK48" s="378">
        <f t="shared" si="8"/>
        <v>0</v>
      </c>
      <c r="AL48" s="368">
        <f t="shared" si="8"/>
        <v>0</v>
      </c>
      <c r="AM48" s="381">
        <f t="shared" si="7"/>
        <v>0</v>
      </c>
      <c r="AN48" s="369"/>
    </row>
    <row r="49" spans="1:40" ht="8.25" customHeight="1">
      <c r="A49" s="370"/>
      <c r="B49" s="371"/>
      <c r="C49" s="338"/>
      <c r="D49" s="351"/>
      <c r="E49" s="351"/>
      <c r="F49" s="351"/>
      <c r="G49" s="351"/>
      <c r="H49" s="351"/>
      <c r="I49" s="351"/>
      <c r="J49" s="351"/>
      <c r="K49" s="351"/>
      <c r="L49" s="351"/>
      <c r="M49" s="351"/>
      <c r="N49" s="351"/>
      <c r="O49" s="351"/>
      <c r="P49" s="351"/>
      <c r="Q49" s="351"/>
      <c r="R49" s="351"/>
      <c r="S49" s="351"/>
      <c r="T49" s="338"/>
      <c r="U49" s="338"/>
      <c r="V49" s="351"/>
      <c r="W49" s="351"/>
      <c r="X49" s="351"/>
      <c r="Y49" s="351"/>
      <c r="Z49" s="338"/>
      <c r="AA49" s="338"/>
      <c r="AB49" s="338"/>
      <c r="AC49" s="338"/>
      <c r="AD49" s="338"/>
      <c r="AE49" s="338"/>
      <c r="AF49" s="351"/>
      <c r="AG49" s="338"/>
      <c r="AH49" s="351"/>
      <c r="AI49" s="351"/>
      <c r="AJ49" s="351"/>
      <c r="AK49" s="351"/>
      <c r="AL49" s="372"/>
      <c r="AM49" s="373"/>
      <c r="AN49" s="334"/>
    </row>
    <row r="50" spans="1:40" ht="15">
      <c r="A50" s="335" t="s">
        <v>144</v>
      </c>
      <c r="B50" s="336" t="s">
        <v>145</v>
      </c>
      <c r="C50" s="337"/>
      <c r="D50" s="338"/>
      <c r="E50" s="338"/>
      <c r="F50" s="338"/>
      <c r="G50" s="338"/>
      <c r="H50" s="338"/>
      <c r="I50" s="338"/>
      <c r="J50" s="338"/>
      <c r="K50" s="338"/>
      <c r="L50" s="338"/>
      <c r="M50" s="338"/>
      <c r="N50" s="338"/>
      <c r="O50" s="338"/>
      <c r="P50" s="338"/>
      <c r="Q50" s="338"/>
      <c r="R50" s="338"/>
      <c r="S50" s="337"/>
      <c r="T50" s="337"/>
      <c r="U50" s="337"/>
      <c r="V50" s="338"/>
      <c r="W50" s="338"/>
      <c r="X50" s="338"/>
      <c r="Y50" s="338"/>
      <c r="Z50" s="337"/>
      <c r="AA50" s="337"/>
      <c r="AB50" s="337"/>
      <c r="AC50" s="337"/>
      <c r="AD50" s="337"/>
      <c r="AE50" s="337"/>
      <c r="AF50" s="338"/>
      <c r="AG50" s="337"/>
      <c r="AH50" s="338"/>
      <c r="AI50" s="338"/>
      <c r="AJ50" s="338"/>
      <c r="AK50" s="338"/>
      <c r="AL50" s="374"/>
      <c r="AM50" s="339"/>
      <c r="AN50" s="334"/>
    </row>
    <row r="51" spans="1:40" ht="14.25" customHeight="1">
      <c r="A51" s="375">
        <v>510</v>
      </c>
      <c r="B51" s="341" t="s">
        <v>146</v>
      </c>
      <c r="C51" s="337"/>
      <c r="D51" s="342"/>
      <c r="E51" s="343"/>
      <c r="F51" s="342"/>
      <c r="G51" s="342"/>
      <c r="H51" s="342"/>
      <c r="I51" s="344"/>
      <c r="J51" s="342"/>
      <c r="K51" s="342"/>
      <c r="L51" s="342"/>
      <c r="M51" s="342"/>
      <c r="N51" s="342"/>
      <c r="O51" s="342"/>
      <c r="P51" s="342"/>
      <c r="Q51" s="342"/>
      <c r="R51" s="342"/>
      <c r="S51" s="345"/>
      <c r="T51" s="337"/>
      <c r="U51" s="346"/>
      <c r="V51" s="342"/>
      <c r="W51" s="342"/>
      <c r="X51" s="342"/>
      <c r="Y51" s="342"/>
      <c r="Z51" s="345"/>
      <c r="AA51" s="337"/>
      <c r="AB51" s="337"/>
      <c r="AC51" s="337"/>
      <c r="AD51" s="337"/>
      <c r="AE51" s="346"/>
      <c r="AF51" s="342"/>
      <c r="AG51" s="347"/>
      <c r="AH51" s="342"/>
      <c r="AI51" s="342"/>
      <c r="AJ51" s="342"/>
      <c r="AK51" s="342"/>
      <c r="AL51" s="348"/>
      <c r="AM51" s="349">
        <f aca="true" t="shared" si="9" ref="AM51:AM60">SUM(C51:AL51)</f>
        <v>0</v>
      </c>
      <c r="AN51" s="334"/>
    </row>
    <row r="52" spans="1:40" ht="14.25" customHeight="1">
      <c r="A52" s="375">
        <v>511</v>
      </c>
      <c r="B52" s="341" t="s">
        <v>147</v>
      </c>
      <c r="C52" s="337"/>
      <c r="D52" s="342"/>
      <c r="E52" s="343"/>
      <c r="F52" s="342"/>
      <c r="G52" s="342"/>
      <c r="H52" s="342"/>
      <c r="I52" s="344"/>
      <c r="J52" s="342"/>
      <c r="K52" s="342"/>
      <c r="L52" s="342"/>
      <c r="M52" s="342"/>
      <c r="N52" s="342"/>
      <c r="O52" s="342"/>
      <c r="P52" s="342"/>
      <c r="Q52" s="342"/>
      <c r="R52" s="342"/>
      <c r="S52" s="383"/>
      <c r="T52" s="337"/>
      <c r="U52" s="346"/>
      <c r="V52" s="342"/>
      <c r="W52" s="342"/>
      <c r="X52" s="342"/>
      <c r="Y52" s="342"/>
      <c r="Z52" s="345"/>
      <c r="AA52" s="337"/>
      <c r="AB52" s="337"/>
      <c r="AC52" s="337"/>
      <c r="AD52" s="337"/>
      <c r="AE52" s="346"/>
      <c r="AF52" s="342"/>
      <c r="AG52" s="347"/>
      <c r="AH52" s="342"/>
      <c r="AI52" s="342"/>
      <c r="AJ52" s="342"/>
      <c r="AK52" s="342"/>
      <c r="AL52" s="348"/>
      <c r="AM52" s="349">
        <f t="shared" si="9"/>
        <v>0</v>
      </c>
      <c r="AN52" s="334"/>
    </row>
    <row r="53" spans="1:40" ht="14.25" customHeight="1">
      <c r="A53" s="375">
        <v>530</v>
      </c>
      <c r="B53" s="341" t="s">
        <v>417</v>
      </c>
      <c r="C53" s="337"/>
      <c r="D53" s="342"/>
      <c r="E53" s="343"/>
      <c r="F53" s="342"/>
      <c r="G53" s="342"/>
      <c r="H53" s="342"/>
      <c r="I53" s="344"/>
      <c r="J53" s="342"/>
      <c r="K53" s="342"/>
      <c r="L53" s="342"/>
      <c r="M53" s="342"/>
      <c r="N53" s="342"/>
      <c r="O53" s="342"/>
      <c r="P53" s="342"/>
      <c r="Q53" s="342"/>
      <c r="R53" s="342"/>
      <c r="S53" s="342"/>
      <c r="T53" s="337"/>
      <c r="U53" s="346"/>
      <c r="V53" s="342"/>
      <c r="W53" s="342"/>
      <c r="X53" s="342"/>
      <c r="Y53" s="342"/>
      <c r="Z53" s="345"/>
      <c r="AA53" s="337"/>
      <c r="AB53" s="337"/>
      <c r="AC53" s="337"/>
      <c r="AD53" s="337"/>
      <c r="AE53" s="346"/>
      <c r="AF53" s="342"/>
      <c r="AG53" s="347"/>
      <c r="AH53" s="342"/>
      <c r="AI53" s="342"/>
      <c r="AJ53" s="342"/>
      <c r="AK53" s="342"/>
      <c r="AL53" s="348"/>
      <c r="AM53" s="349">
        <f t="shared" si="9"/>
        <v>0</v>
      </c>
      <c r="AN53" s="334"/>
    </row>
    <row r="54" spans="1:40" ht="14.25" customHeight="1">
      <c r="A54" s="375">
        <v>531</v>
      </c>
      <c r="B54" s="341" t="s">
        <v>418</v>
      </c>
      <c r="C54" s="337"/>
      <c r="D54" s="342"/>
      <c r="E54" s="343"/>
      <c r="F54" s="342"/>
      <c r="G54" s="342"/>
      <c r="H54" s="342"/>
      <c r="I54" s="344"/>
      <c r="J54" s="342"/>
      <c r="K54" s="342"/>
      <c r="L54" s="342"/>
      <c r="M54" s="342"/>
      <c r="N54" s="342"/>
      <c r="O54" s="342"/>
      <c r="P54" s="342"/>
      <c r="Q54" s="342"/>
      <c r="R54" s="342"/>
      <c r="S54" s="383"/>
      <c r="T54" s="337"/>
      <c r="U54" s="346"/>
      <c r="V54" s="342"/>
      <c r="W54" s="342"/>
      <c r="X54" s="342"/>
      <c r="Y54" s="342"/>
      <c r="Z54" s="345"/>
      <c r="AA54" s="337"/>
      <c r="AB54" s="337"/>
      <c r="AC54" s="337"/>
      <c r="AD54" s="337"/>
      <c r="AE54" s="346"/>
      <c r="AF54" s="342"/>
      <c r="AG54" s="347"/>
      <c r="AH54" s="342"/>
      <c r="AI54" s="342"/>
      <c r="AJ54" s="342"/>
      <c r="AK54" s="342"/>
      <c r="AL54" s="348"/>
      <c r="AM54" s="349">
        <f t="shared" si="9"/>
        <v>0</v>
      </c>
      <c r="AN54" s="334"/>
    </row>
    <row r="55" spans="1:40" ht="14.25" customHeight="1">
      <c r="A55" s="375">
        <v>540</v>
      </c>
      <c r="B55" s="341" t="s">
        <v>148</v>
      </c>
      <c r="C55" s="337"/>
      <c r="D55" s="342"/>
      <c r="E55" s="343"/>
      <c r="F55" s="342"/>
      <c r="G55" s="342"/>
      <c r="H55" s="342"/>
      <c r="I55" s="344"/>
      <c r="J55" s="342"/>
      <c r="K55" s="342"/>
      <c r="L55" s="342"/>
      <c r="M55" s="342"/>
      <c r="N55" s="342"/>
      <c r="O55" s="342"/>
      <c r="P55" s="342"/>
      <c r="Q55" s="342"/>
      <c r="R55" s="342"/>
      <c r="S55" s="342"/>
      <c r="T55" s="337"/>
      <c r="U55" s="346"/>
      <c r="V55" s="342"/>
      <c r="W55" s="342"/>
      <c r="X55" s="342"/>
      <c r="Y55" s="342"/>
      <c r="Z55" s="345"/>
      <c r="AA55" s="337"/>
      <c r="AB55" s="337"/>
      <c r="AC55" s="337"/>
      <c r="AD55" s="337"/>
      <c r="AE55" s="346"/>
      <c r="AF55" s="342"/>
      <c r="AG55" s="347"/>
      <c r="AH55" s="342"/>
      <c r="AI55" s="342"/>
      <c r="AJ55" s="342"/>
      <c r="AK55" s="342"/>
      <c r="AL55" s="348"/>
      <c r="AM55" s="349">
        <f t="shared" si="9"/>
        <v>0</v>
      </c>
      <c r="AN55" s="334"/>
    </row>
    <row r="56" spans="1:40" ht="14.25" customHeight="1">
      <c r="A56" s="375">
        <v>541</v>
      </c>
      <c r="B56" s="341" t="s">
        <v>486</v>
      </c>
      <c r="C56" s="337"/>
      <c r="D56" s="342"/>
      <c r="E56" s="343"/>
      <c r="F56" s="342"/>
      <c r="G56" s="342"/>
      <c r="H56" s="342"/>
      <c r="I56" s="344"/>
      <c r="J56" s="342"/>
      <c r="K56" s="342"/>
      <c r="L56" s="342"/>
      <c r="M56" s="342"/>
      <c r="N56" s="342"/>
      <c r="O56" s="342"/>
      <c r="P56" s="342"/>
      <c r="Q56" s="342"/>
      <c r="R56" s="342"/>
      <c r="S56" s="350"/>
      <c r="T56" s="337"/>
      <c r="U56" s="346"/>
      <c r="V56" s="342"/>
      <c r="W56" s="342"/>
      <c r="X56" s="342"/>
      <c r="Y56" s="342"/>
      <c r="Z56" s="345"/>
      <c r="AA56" s="337"/>
      <c r="AB56" s="337"/>
      <c r="AC56" s="337"/>
      <c r="AD56" s="337"/>
      <c r="AE56" s="346"/>
      <c r="AF56" s="342"/>
      <c r="AG56" s="347"/>
      <c r="AH56" s="342"/>
      <c r="AI56" s="342"/>
      <c r="AJ56" s="342"/>
      <c r="AK56" s="342"/>
      <c r="AL56" s="348"/>
      <c r="AM56" s="349">
        <f t="shared" si="9"/>
        <v>0</v>
      </c>
      <c r="AN56" s="334"/>
    </row>
    <row r="57" spans="1:40" ht="14.25" customHeight="1">
      <c r="A57" s="375">
        <v>550</v>
      </c>
      <c r="B57" s="341" t="s">
        <v>149</v>
      </c>
      <c r="C57" s="337"/>
      <c r="D57" s="342"/>
      <c r="E57" s="343"/>
      <c r="F57" s="342"/>
      <c r="G57" s="342"/>
      <c r="H57" s="342"/>
      <c r="I57" s="344"/>
      <c r="J57" s="342"/>
      <c r="K57" s="342"/>
      <c r="L57" s="342"/>
      <c r="M57" s="342"/>
      <c r="N57" s="342"/>
      <c r="O57" s="342"/>
      <c r="P57" s="342"/>
      <c r="Q57" s="342"/>
      <c r="R57" s="342"/>
      <c r="S57" s="342"/>
      <c r="T57" s="337"/>
      <c r="U57" s="346"/>
      <c r="V57" s="342"/>
      <c r="W57" s="342"/>
      <c r="X57" s="342"/>
      <c r="Y57" s="342"/>
      <c r="Z57" s="345"/>
      <c r="AA57" s="337"/>
      <c r="AB57" s="337"/>
      <c r="AC57" s="337"/>
      <c r="AD57" s="337"/>
      <c r="AE57" s="346"/>
      <c r="AF57" s="342"/>
      <c r="AG57" s="347"/>
      <c r="AH57" s="342"/>
      <c r="AI57" s="342"/>
      <c r="AJ57" s="342"/>
      <c r="AK57" s="342"/>
      <c r="AL57" s="348"/>
      <c r="AM57" s="349">
        <f t="shared" si="9"/>
        <v>0</v>
      </c>
      <c r="AN57" s="334"/>
    </row>
    <row r="58" spans="1:40" ht="14.25" customHeight="1">
      <c r="A58" s="375">
        <v>560</v>
      </c>
      <c r="B58" s="341" t="s">
        <v>150</v>
      </c>
      <c r="C58" s="337"/>
      <c r="D58" s="342"/>
      <c r="E58" s="343"/>
      <c r="F58" s="342"/>
      <c r="G58" s="342"/>
      <c r="H58" s="342"/>
      <c r="I58" s="344"/>
      <c r="J58" s="342"/>
      <c r="K58" s="342"/>
      <c r="L58" s="342"/>
      <c r="M58" s="342"/>
      <c r="N58" s="342"/>
      <c r="O58" s="342"/>
      <c r="P58" s="342"/>
      <c r="Q58" s="342"/>
      <c r="R58" s="342"/>
      <c r="S58" s="342"/>
      <c r="T58" s="337"/>
      <c r="U58" s="346"/>
      <c r="V58" s="342"/>
      <c r="W58" s="342"/>
      <c r="X58" s="342"/>
      <c r="Y58" s="342"/>
      <c r="Z58" s="345"/>
      <c r="AA58" s="337"/>
      <c r="AB58" s="337"/>
      <c r="AC58" s="337"/>
      <c r="AD58" s="337"/>
      <c r="AE58" s="346"/>
      <c r="AF58" s="342"/>
      <c r="AG58" s="347"/>
      <c r="AH58" s="342"/>
      <c r="AI58" s="342"/>
      <c r="AJ58" s="342"/>
      <c r="AK58" s="342"/>
      <c r="AL58" s="348"/>
      <c r="AM58" s="349">
        <f t="shared" si="9"/>
        <v>0</v>
      </c>
      <c r="AN58" s="334"/>
    </row>
    <row r="59" spans="1:40" ht="14.25" customHeight="1">
      <c r="A59" s="375">
        <v>580</v>
      </c>
      <c r="B59" s="341" t="s">
        <v>151</v>
      </c>
      <c r="C59" s="337"/>
      <c r="D59" s="342"/>
      <c r="E59" s="343"/>
      <c r="F59" s="342"/>
      <c r="G59" s="342"/>
      <c r="H59" s="342"/>
      <c r="I59" s="344"/>
      <c r="J59" s="342"/>
      <c r="K59" s="342"/>
      <c r="L59" s="342"/>
      <c r="M59" s="342"/>
      <c r="N59" s="342"/>
      <c r="O59" s="342"/>
      <c r="P59" s="342"/>
      <c r="Q59" s="342"/>
      <c r="R59" s="342"/>
      <c r="S59" s="342"/>
      <c r="T59" s="337"/>
      <c r="U59" s="346"/>
      <c r="V59" s="342"/>
      <c r="W59" s="342"/>
      <c r="X59" s="342"/>
      <c r="Y59" s="342"/>
      <c r="Z59" s="345"/>
      <c r="AA59" s="337"/>
      <c r="AB59" s="337"/>
      <c r="AC59" s="337"/>
      <c r="AD59" s="337"/>
      <c r="AE59" s="346"/>
      <c r="AF59" s="342"/>
      <c r="AG59" s="347"/>
      <c r="AH59" s="342"/>
      <c r="AI59" s="342"/>
      <c r="AJ59" s="342"/>
      <c r="AK59" s="342"/>
      <c r="AL59" s="348"/>
      <c r="AM59" s="349">
        <f t="shared" si="9"/>
        <v>0</v>
      </c>
      <c r="AN59" s="334"/>
    </row>
    <row r="60" spans="1:40" ht="14.25" customHeight="1">
      <c r="A60" s="589" t="s">
        <v>152</v>
      </c>
      <c r="B60" s="591"/>
      <c r="C60" s="337">
        <f aca="true" t="shared" si="10" ref="C60:AK60">SUM(C51:C59)</f>
        <v>0</v>
      </c>
      <c r="D60" s="378">
        <f t="shared" si="10"/>
        <v>0</v>
      </c>
      <c r="E60" s="379">
        <f t="shared" si="10"/>
        <v>0</v>
      </c>
      <c r="F60" s="361">
        <f t="shared" si="10"/>
        <v>0</v>
      </c>
      <c r="G60" s="378">
        <f t="shared" si="10"/>
        <v>0</v>
      </c>
      <c r="H60" s="378">
        <f t="shared" si="10"/>
        <v>0</v>
      </c>
      <c r="I60" s="380">
        <f t="shared" si="10"/>
        <v>0</v>
      </c>
      <c r="J60" s="378">
        <f t="shared" si="10"/>
        <v>0</v>
      </c>
      <c r="K60" s="378">
        <f t="shared" si="10"/>
        <v>0</v>
      </c>
      <c r="L60" s="378">
        <f>SUM(L51:L59)</f>
        <v>0</v>
      </c>
      <c r="M60" s="378">
        <f t="shared" si="10"/>
        <v>0</v>
      </c>
      <c r="N60" s="378">
        <f t="shared" si="10"/>
        <v>0</v>
      </c>
      <c r="O60" s="378">
        <f t="shared" si="10"/>
        <v>0</v>
      </c>
      <c r="P60" s="378">
        <f t="shared" si="10"/>
        <v>0</v>
      </c>
      <c r="Q60" s="378">
        <f t="shared" si="10"/>
        <v>0</v>
      </c>
      <c r="R60" s="378">
        <f t="shared" si="10"/>
        <v>0</v>
      </c>
      <c r="S60" s="378">
        <f t="shared" si="10"/>
        <v>0</v>
      </c>
      <c r="T60" s="365">
        <f t="shared" si="10"/>
        <v>0</v>
      </c>
      <c r="U60" s="366">
        <f t="shared" si="10"/>
        <v>0</v>
      </c>
      <c r="V60" s="378">
        <f t="shared" si="10"/>
        <v>0</v>
      </c>
      <c r="W60" s="378">
        <f t="shared" si="10"/>
        <v>0</v>
      </c>
      <c r="X60" s="378">
        <f t="shared" si="10"/>
        <v>0</v>
      </c>
      <c r="Y60" s="378">
        <f t="shared" si="10"/>
        <v>0</v>
      </c>
      <c r="Z60" s="364">
        <f t="shared" si="10"/>
        <v>0</v>
      </c>
      <c r="AA60" s="365">
        <f t="shared" si="10"/>
        <v>0</v>
      </c>
      <c r="AB60" s="365">
        <f t="shared" si="10"/>
        <v>0</v>
      </c>
      <c r="AC60" s="365">
        <f t="shared" si="10"/>
        <v>0</v>
      </c>
      <c r="AD60" s="365">
        <f t="shared" si="10"/>
        <v>0</v>
      </c>
      <c r="AE60" s="366">
        <f t="shared" si="10"/>
        <v>0</v>
      </c>
      <c r="AF60" s="378">
        <f t="shared" si="10"/>
        <v>0</v>
      </c>
      <c r="AG60" s="367">
        <f t="shared" si="10"/>
        <v>0</v>
      </c>
      <c r="AH60" s="378">
        <f t="shared" si="10"/>
        <v>0</v>
      </c>
      <c r="AI60" s="378">
        <f t="shared" si="10"/>
        <v>0</v>
      </c>
      <c r="AJ60" s="378">
        <f t="shared" si="10"/>
        <v>0</v>
      </c>
      <c r="AK60" s="378">
        <f t="shared" si="10"/>
        <v>0</v>
      </c>
      <c r="AL60" s="368">
        <f>SUM(AL51:AL59)</f>
        <v>0</v>
      </c>
      <c r="AM60" s="381">
        <f t="shared" si="9"/>
        <v>0</v>
      </c>
      <c r="AN60" s="369"/>
    </row>
    <row r="61" spans="1:40" ht="8.25" customHeight="1">
      <c r="A61" s="370"/>
      <c r="B61" s="371"/>
      <c r="C61" s="338"/>
      <c r="D61" s="351"/>
      <c r="E61" s="351"/>
      <c r="F61" s="351"/>
      <c r="G61" s="351"/>
      <c r="H61" s="351"/>
      <c r="I61" s="351"/>
      <c r="J61" s="351"/>
      <c r="K61" s="351"/>
      <c r="L61" s="351"/>
      <c r="M61" s="351"/>
      <c r="N61" s="351"/>
      <c r="O61" s="351"/>
      <c r="P61" s="351"/>
      <c r="Q61" s="351"/>
      <c r="R61" s="351"/>
      <c r="S61" s="351"/>
      <c r="T61" s="338"/>
      <c r="U61" s="338"/>
      <c r="V61" s="351"/>
      <c r="W61" s="351"/>
      <c r="X61" s="351"/>
      <c r="Y61" s="351"/>
      <c r="Z61" s="338"/>
      <c r="AA61" s="338"/>
      <c r="AB61" s="338"/>
      <c r="AC61" s="338"/>
      <c r="AD61" s="338"/>
      <c r="AE61" s="338"/>
      <c r="AF61" s="351"/>
      <c r="AG61" s="338"/>
      <c r="AH61" s="351"/>
      <c r="AI61" s="351"/>
      <c r="AJ61" s="351"/>
      <c r="AK61" s="351"/>
      <c r="AL61" s="372"/>
      <c r="AM61" s="373"/>
      <c r="AN61" s="334"/>
    </row>
    <row r="62" spans="1:40" ht="15">
      <c r="A62" s="376" t="s">
        <v>153</v>
      </c>
      <c r="B62" s="336" t="s">
        <v>154</v>
      </c>
      <c r="C62" s="337"/>
      <c r="D62" s="338"/>
      <c r="E62" s="338"/>
      <c r="F62" s="338"/>
      <c r="G62" s="338"/>
      <c r="H62" s="338"/>
      <c r="I62" s="338"/>
      <c r="J62" s="338"/>
      <c r="K62" s="337"/>
      <c r="L62" s="337"/>
      <c r="M62" s="337"/>
      <c r="N62" s="337"/>
      <c r="O62" s="337"/>
      <c r="P62" s="338"/>
      <c r="Q62" s="337"/>
      <c r="R62" s="337"/>
      <c r="S62" s="337"/>
      <c r="T62" s="337"/>
      <c r="U62" s="337"/>
      <c r="V62" s="338"/>
      <c r="W62" s="338"/>
      <c r="X62" s="337"/>
      <c r="Y62" s="337"/>
      <c r="Z62" s="337"/>
      <c r="AA62" s="337"/>
      <c r="AB62" s="337"/>
      <c r="AC62" s="337"/>
      <c r="AD62" s="337"/>
      <c r="AE62" s="337"/>
      <c r="AF62" s="338"/>
      <c r="AG62" s="337"/>
      <c r="AH62" s="338"/>
      <c r="AI62" s="338"/>
      <c r="AJ62" s="338"/>
      <c r="AK62" s="338"/>
      <c r="AL62" s="374"/>
      <c r="AM62" s="339"/>
      <c r="AN62" s="334"/>
    </row>
    <row r="63" spans="1:40" ht="14.25" customHeight="1">
      <c r="A63" s="375">
        <v>610</v>
      </c>
      <c r="B63" s="341" t="s">
        <v>408</v>
      </c>
      <c r="C63" s="337"/>
      <c r="D63" s="342"/>
      <c r="E63" s="343"/>
      <c r="F63" s="342"/>
      <c r="G63" s="342"/>
      <c r="H63" s="342"/>
      <c r="I63" s="344"/>
      <c r="J63" s="342"/>
      <c r="K63" s="345"/>
      <c r="L63" s="337"/>
      <c r="M63" s="337"/>
      <c r="N63" s="337"/>
      <c r="O63" s="346"/>
      <c r="P63" s="342"/>
      <c r="Q63" s="342"/>
      <c r="R63" s="338"/>
      <c r="S63" s="342"/>
      <c r="T63" s="342"/>
      <c r="U63" s="342"/>
      <c r="V63" s="342"/>
      <c r="W63" s="342"/>
      <c r="X63" s="383"/>
      <c r="Y63" s="338"/>
      <c r="Z63" s="337"/>
      <c r="AA63" s="337"/>
      <c r="AB63" s="337"/>
      <c r="AC63" s="337"/>
      <c r="AD63" s="337"/>
      <c r="AE63" s="346"/>
      <c r="AF63" s="342"/>
      <c r="AG63" s="347"/>
      <c r="AH63" s="342"/>
      <c r="AI63" s="342"/>
      <c r="AJ63" s="342"/>
      <c r="AK63" s="342"/>
      <c r="AL63" s="348"/>
      <c r="AM63" s="349">
        <f aca="true" t="shared" si="11" ref="AM63:AM82">SUM(C63:AL63)</f>
        <v>0</v>
      </c>
      <c r="AN63" s="334"/>
    </row>
    <row r="64" spans="1:40" ht="14.25" customHeight="1">
      <c r="A64" s="375">
        <v>611</v>
      </c>
      <c r="B64" s="341" t="s">
        <v>409</v>
      </c>
      <c r="C64" s="337"/>
      <c r="D64" s="342"/>
      <c r="E64" s="343"/>
      <c r="F64" s="342"/>
      <c r="G64" s="342"/>
      <c r="H64" s="342"/>
      <c r="I64" s="344"/>
      <c r="J64" s="342"/>
      <c r="K64" s="345"/>
      <c r="L64" s="337"/>
      <c r="M64" s="346"/>
      <c r="N64" s="342"/>
      <c r="O64" s="342"/>
      <c r="P64" s="342"/>
      <c r="Q64" s="342"/>
      <c r="R64" s="342"/>
      <c r="S64" s="342"/>
      <c r="T64" s="342"/>
      <c r="U64" s="342"/>
      <c r="V64" s="342"/>
      <c r="W64" s="342"/>
      <c r="X64" s="342"/>
      <c r="Y64" s="342"/>
      <c r="Z64" s="345"/>
      <c r="AA64" s="337"/>
      <c r="AB64" s="337"/>
      <c r="AC64" s="337"/>
      <c r="AD64" s="337"/>
      <c r="AE64" s="346"/>
      <c r="AF64" s="342"/>
      <c r="AG64" s="347"/>
      <c r="AH64" s="342"/>
      <c r="AI64" s="342"/>
      <c r="AJ64" s="342"/>
      <c r="AK64" s="342"/>
      <c r="AL64" s="348"/>
      <c r="AM64" s="349">
        <f t="shared" si="11"/>
        <v>0</v>
      </c>
      <c r="AN64" s="334"/>
    </row>
    <row r="65" spans="1:40" ht="14.25" customHeight="1">
      <c r="A65" s="375">
        <v>613</v>
      </c>
      <c r="B65" s="341" t="s">
        <v>410</v>
      </c>
      <c r="C65" s="337"/>
      <c r="D65" s="342"/>
      <c r="E65" s="343"/>
      <c r="F65" s="342"/>
      <c r="G65" s="342"/>
      <c r="H65" s="342"/>
      <c r="I65" s="344"/>
      <c r="J65" s="342"/>
      <c r="K65" s="345"/>
      <c r="L65" s="337"/>
      <c r="M65" s="337"/>
      <c r="N65" s="384"/>
      <c r="O65" s="385"/>
      <c r="P65" s="342"/>
      <c r="Q65" s="345"/>
      <c r="R65" s="337"/>
      <c r="S65" s="346"/>
      <c r="T65" s="342"/>
      <c r="U65" s="346"/>
      <c r="V65" s="342"/>
      <c r="W65" s="342"/>
      <c r="X65" s="337"/>
      <c r="Y65" s="337"/>
      <c r="Z65" s="337"/>
      <c r="AA65" s="337"/>
      <c r="AB65" s="337"/>
      <c r="AC65" s="337"/>
      <c r="AD65" s="337"/>
      <c r="AE65" s="346"/>
      <c r="AF65" s="342"/>
      <c r="AG65" s="347"/>
      <c r="AH65" s="342"/>
      <c r="AI65" s="342"/>
      <c r="AJ65" s="342"/>
      <c r="AK65" s="342"/>
      <c r="AL65" s="348"/>
      <c r="AM65" s="349">
        <f t="shared" si="11"/>
        <v>0</v>
      </c>
      <c r="AN65" s="334"/>
    </row>
    <row r="66" spans="1:40" ht="14.25" customHeight="1">
      <c r="A66" s="375">
        <v>614</v>
      </c>
      <c r="B66" s="341" t="s">
        <v>411</v>
      </c>
      <c r="C66" s="337"/>
      <c r="D66" s="356"/>
      <c r="E66" s="357"/>
      <c r="F66" s="356"/>
      <c r="G66" s="356"/>
      <c r="H66" s="356"/>
      <c r="I66" s="358"/>
      <c r="J66" s="356"/>
      <c r="K66" s="345"/>
      <c r="L66" s="337"/>
      <c r="M66" s="337"/>
      <c r="N66" s="337"/>
      <c r="O66" s="346"/>
      <c r="P66" s="356"/>
      <c r="Q66" s="345"/>
      <c r="R66" s="337"/>
      <c r="S66" s="346"/>
      <c r="T66" s="342"/>
      <c r="U66" s="356"/>
      <c r="V66" s="356"/>
      <c r="W66" s="356"/>
      <c r="X66" s="337"/>
      <c r="Y66" s="338"/>
      <c r="Z66" s="337"/>
      <c r="AA66" s="337"/>
      <c r="AB66" s="337"/>
      <c r="AC66" s="337"/>
      <c r="AD66" s="337"/>
      <c r="AE66" s="346"/>
      <c r="AF66" s="356"/>
      <c r="AG66" s="347"/>
      <c r="AH66" s="356"/>
      <c r="AI66" s="356"/>
      <c r="AJ66" s="356"/>
      <c r="AK66" s="356"/>
      <c r="AL66" s="348"/>
      <c r="AM66" s="349">
        <f t="shared" si="11"/>
        <v>0</v>
      </c>
      <c r="AN66" s="334"/>
    </row>
    <row r="67" spans="1:40" ht="14.25" customHeight="1">
      <c r="A67" s="375">
        <v>621</v>
      </c>
      <c r="B67" s="341" t="s">
        <v>155</v>
      </c>
      <c r="C67" s="337"/>
      <c r="D67" s="386"/>
      <c r="E67" s="387"/>
      <c r="F67" s="386"/>
      <c r="G67" s="386"/>
      <c r="H67" s="386"/>
      <c r="I67" s="388"/>
      <c r="J67" s="386"/>
      <c r="K67" s="342"/>
      <c r="L67" s="342"/>
      <c r="M67" s="342"/>
      <c r="N67" s="342"/>
      <c r="O67" s="342"/>
      <c r="P67" s="342"/>
      <c r="Q67" s="342"/>
      <c r="R67" s="342"/>
      <c r="S67" s="389"/>
      <c r="T67" s="342"/>
      <c r="U67" s="342"/>
      <c r="V67" s="386"/>
      <c r="W67" s="386"/>
      <c r="X67" s="342"/>
      <c r="Y67" s="342"/>
      <c r="Z67" s="345"/>
      <c r="AA67" s="337"/>
      <c r="AB67" s="337"/>
      <c r="AC67" s="337"/>
      <c r="AD67" s="337"/>
      <c r="AE67" s="346"/>
      <c r="AF67" s="386"/>
      <c r="AG67" s="347"/>
      <c r="AH67" s="386"/>
      <c r="AI67" s="386"/>
      <c r="AJ67" s="386"/>
      <c r="AK67" s="386"/>
      <c r="AL67" s="348"/>
      <c r="AM67" s="381">
        <f t="shared" si="11"/>
        <v>0</v>
      </c>
      <c r="AN67" s="334"/>
    </row>
    <row r="68" spans="1:40" ht="14.25" customHeight="1">
      <c r="A68" s="375">
        <v>623</v>
      </c>
      <c r="B68" s="341" t="s">
        <v>602</v>
      </c>
      <c r="C68" s="337"/>
      <c r="D68" s="386"/>
      <c r="E68" s="387"/>
      <c r="F68" s="386"/>
      <c r="G68" s="386"/>
      <c r="H68" s="386"/>
      <c r="I68" s="388"/>
      <c r="J68" s="386"/>
      <c r="K68" s="345"/>
      <c r="L68" s="337"/>
      <c r="M68" s="337"/>
      <c r="N68" s="337"/>
      <c r="O68" s="346"/>
      <c r="P68" s="353"/>
      <c r="Q68" s="353"/>
      <c r="R68" s="337"/>
      <c r="S68" s="342"/>
      <c r="T68" s="342"/>
      <c r="U68" s="342"/>
      <c r="V68" s="342"/>
      <c r="W68" s="342"/>
      <c r="X68" s="345"/>
      <c r="Y68" s="337"/>
      <c r="Z68" s="337"/>
      <c r="AA68" s="337"/>
      <c r="AB68" s="337"/>
      <c r="AC68" s="337"/>
      <c r="AD68" s="337"/>
      <c r="AE68" s="346"/>
      <c r="AF68" s="386"/>
      <c r="AG68" s="347"/>
      <c r="AH68" s="386"/>
      <c r="AI68" s="386"/>
      <c r="AJ68" s="386"/>
      <c r="AK68" s="386"/>
      <c r="AL68" s="348"/>
      <c r="AM68" s="381">
        <f t="shared" si="11"/>
        <v>0</v>
      </c>
      <c r="AN68" s="334"/>
    </row>
    <row r="69" spans="1:40" ht="14.25" customHeight="1">
      <c r="A69" s="375">
        <v>641</v>
      </c>
      <c r="B69" s="341" t="s">
        <v>156</v>
      </c>
      <c r="C69" s="337"/>
      <c r="D69" s="342"/>
      <c r="E69" s="343"/>
      <c r="F69" s="342"/>
      <c r="G69" s="342"/>
      <c r="H69" s="342"/>
      <c r="I69" s="344"/>
      <c r="J69" s="342"/>
      <c r="K69" s="342"/>
      <c r="L69" s="342"/>
      <c r="M69" s="342"/>
      <c r="N69" s="342"/>
      <c r="O69" s="342"/>
      <c r="P69" s="342"/>
      <c r="Q69" s="342"/>
      <c r="R69" s="342"/>
      <c r="S69" s="342"/>
      <c r="T69" s="345"/>
      <c r="U69" s="346"/>
      <c r="V69" s="342"/>
      <c r="W69" s="342"/>
      <c r="X69" s="342"/>
      <c r="Y69" s="342"/>
      <c r="Z69" s="345"/>
      <c r="AA69" s="337"/>
      <c r="AB69" s="337"/>
      <c r="AC69" s="337"/>
      <c r="AD69" s="337"/>
      <c r="AE69" s="346"/>
      <c r="AF69" s="342"/>
      <c r="AG69" s="347"/>
      <c r="AH69" s="342"/>
      <c r="AI69" s="342"/>
      <c r="AJ69" s="342"/>
      <c r="AK69" s="342"/>
      <c r="AL69" s="348"/>
      <c r="AM69" s="349">
        <f t="shared" si="11"/>
        <v>0</v>
      </c>
      <c r="AN69" s="334"/>
    </row>
    <row r="70" spans="1:40" ht="14.25" customHeight="1">
      <c r="A70" s="375">
        <v>650</v>
      </c>
      <c r="B70" s="341" t="s">
        <v>157</v>
      </c>
      <c r="C70" s="337"/>
      <c r="D70" s="342"/>
      <c r="E70" s="343"/>
      <c r="F70" s="342"/>
      <c r="G70" s="342"/>
      <c r="H70" s="342"/>
      <c r="I70" s="344"/>
      <c r="J70" s="342"/>
      <c r="K70" s="342"/>
      <c r="L70" s="342"/>
      <c r="M70" s="342"/>
      <c r="N70" s="342"/>
      <c r="O70" s="342"/>
      <c r="P70" s="342"/>
      <c r="Q70" s="342"/>
      <c r="R70" s="342"/>
      <c r="S70" s="342"/>
      <c r="T70" s="337"/>
      <c r="U70" s="342"/>
      <c r="V70" s="342"/>
      <c r="W70" s="342"/>
      <c r="X70" s="342"/>
      <c r="Y70" s="342"/>
      <c r="Z70" s="345"/>
      <c r="AA70" s="337"/>
      <c r="AB70" s="337"/>
      <c r="AC70" s="337"/>
      <c r="AD70" s="337"/>
      <c r="AE70" s="346"/>
      <c r="AF70" s="342"/>
      <c r="AG70" s="347"/>
      <c r="AH70" s="342"/>
      <c r="AI70" s="342"/>
      <c r="AJ70" s="342"/>
      <c r="AK70" s="342"/>
      <c r="AL70" s="348"/>
      <c r="AM70" s="349">
        <f t="shared" si="11"/>
        <v>0</v>
      </c>
      <c r="AN70" s="334"/>
    </row>
    <row r="71" spans="1:40" ht="14.25" customHeight="1">
      <c r="A71" s="375">
        <v>661</v>
      </c>
      <c r="B71" s="341" t="s">
        <v>412</v>
      </c>
      <c r="C71" s="337"/>
      <c r="D71" s="390"/>
      <c r="E71" s="391"/>
      <c r="F71" s="356"/>
      <c r="G71" s="390"/>
      <c r="H71" s="390"/>
      <c r="I71" s="392"/>
      <c r="J71" s="390"/>
      <c r="K71" s="337"/>
      <c r="L71" s="337"/>
      <c r="M71" s="337"/>
      <c r="N71" s="337"/>
      <c r="O71" s="337"/>
      <c r="P71" s="390"/>
      <c r="Q71" s="337"/>
      <c r="R71" s="337"/>
      <c r="S71" s="337"/>
      <c r="T71" s="337"/>
      <c r="U71" s="390"/>
      <c r="V71" s="390"/>
      <c r="W71" s="390"/>
      <c r="X71" s="337"/>
      <c r="Y71" s="337"/>
      <c r="Z71" s="337"/>
      <c r="AA71" s="337"/>
      <c r="AB71" s="337"/>
      <c r="AC71" s="337"/>
      <c r="AD71" s="337"/>
      <c r="AE71" s="346"/>
      <c r="AF71" s="356"/>
      <c r="AG71" s="347"/>
      <c r="AH71" s="390"/>
      <c r="AI71" s="390"/>
      <c r="AJ71" s="390"/>
      <c r="AK71" s="390"/>
      <c r="AL71" s="348"/>
      <c r="AM71" s="349">
        <f t="shared" si="11"/>
        <v>0</v>
      </c>
      <c r="AN71" s="334"/>
    </row>
    <row r="72" spans="1:40" ht="14.25" customHeight="1">
      <c r="A72" s="375">
        <v>662</v>
      </c>
      <c r="B72" s="341" t="s">
        <v>413</v>
      </c>
      <c r="C72" s="337"/>
      <c r="D72" s="390"/>
      <c r="E72" s="391"/>
      <c r="F72" s="356"/>
      <c r="G72" s="390"/>
      <c r="H72" s="390"/>
      <c r="I72" s="392"/>
      <c r="J72" s="390"/>
      <c r="K72" s="337"/>
      <c r="L72" s="337"/>
      <c r="M72" s="337"/>
      <c r="N72" s="337"/>
      <c r="O72" s="337"/>
      <c r="P72" s="390"/>
      <c r="Q72" s="337"/>
      <c r="R72" s="337"/>
      <c r="S72" s="337"/>
      <c r="T72" s="337"/>
      <c r="U72" s="390"/>
      <c r="V72" s="390"/>
      <c r="W72" s="390"/>
      <c r="X72" s="337"/>
      <c r="Y72" s="337"/>
      <c r="Z72" s="337"/>
      <c r="AA72" s="337"/>
      <c r="AB72" s="337"/>
      <c r="AC72" s="337"/>
      <c r="AD72" s="337"/>
      <c r="AE72" s="346"/>
      <c r="AF72" s="356"/>
      <c r="AG72" s="347"/>
      <c r="AH72" s="390"/>
      <c r="AI72" s="390"/>
      <c r="AJ72" s="390"/>
      <c r="AK72" s="390"/>
      <c r="AL72" s="348"/>
      <c r="AM72" s="349">
        <f t="shared" si="11"/>
        <v>0</v>
      </c>
      <c r="AN72" s="334"/>
    </row>
    <row r="73" spans="1:40" ht="14.25" customHeight="1">
      <c r="A73" s="375">
        <v>663</v>
      </c>
      <c r="B73" s="341" t="s">
        <v>472</v>
      </c>
      <c r="C73" s="337"/>
      <c r="D73" s="342"/>
      <c r="E73" s="342"/>
      <c r="F73" s="386"/>
      <c r="G73" s="386"/>
      <c r="H73" s="386"/>
      <c r="I73" s="388"/>
      <c r="J73" s="386"/>
      <c r="K73" s="342"/>
      <c r="L73" s="342"/>
      <c r="M73" s="342"/>
      <c r="N73" s="342"/>
      <c r="O73" s="342"/>
      <c r="P73" s="342"/>
      <c r="Q73" s="337"/>
      <c r="R73" s="337"/>
      <c r="S73" s="337"/>
      <c r="T73" s="342"/>
      <c r="U73" s="342"/>
      <c r="V73" s="342"/>
      <c r="W73" s="342"/>
      <c r="X73" s="342"/>
      <c r="Y73" s="342"/>
      <c r="Z73" s="337"/>
      <c r="AA73" s="337"/>
      <c r="AB73" s="337"/>
      <c r="AC73" s="337"/>
      <c r="AD73" s="337"/>
      <c r="AE73" s="346"/>
      <c r="AF73" s="356"/>
      <c r="AG73" s="347"/>
      <c r="AH73" s="390"/>
      <c r="AI73" s="390"/>
      <c r="AJ73" s="390"/>
      <c r="AK73" s="390"/>
      <c r="AL73" s="348"/>
      <c r="AM73" s="349">
        <f t="shared" si="11"/>
        <v>0</v>
      </c>
      <c r="AN73" s="334"/>
    </row>
    <row r="74" spans="1:40" ht="14.25" customHeight="1">
      <c r="A74" s="375">
        <v>667</v>
      </c>
      <c r="B74" s="341" t="s">
        <v>414</v>
      </c>
      <c r="C74" s="337"/>
      <c r="D74" s="338"/>
      <c r="E74" s="338"/>
      <c r="F74" s="351"/>
      <c r="G74" s="351"/>
      <c r="H74" s="351"/>
      <c r="I74" s="351"/>
      <c r="J74" s="351"/>
      <c r="K74" s="384"/>
      <c r="L74" s="384"/>
      <c r="M74" s="384"/>
      <c r="N74" s="384"/>
      <c r="O74" s="384"/>
      <c r="P74" s="351"/>
      <c r="Q74" s="337"/>
      <c r="R74" s="337"/>
      <c r="S74" s="337"/>
      <c r="T74" s="337"/>
      <c r="U74" s="337"/>
      <c r="V74" s="337"/>
      <c r="W74" s="337"/>
      <c r="X74" s="384"/>
      <c r="Y74" s="384"/>
      <c r="Z74" s="337"/>
      <c r="AA74" s="337"/>
      <c r="AB74" s="337"/>
      <c r="AC74" s="337"/>
      <c r="AD74" s="337"/>
      <c r="AE74" s="337"/>
      <c r="AF74" s="351"/>
      <c r="AG74" s="337"/>
      <c r="AH74" s="351"/>
      <c r="AI74" s="351"/>
      <c r="AJ74" s="351"/>
      <c r="AK74" s="351"/>
      <c r="AL74" s="374"/>
      <c r="AM74" s="377">
        <f>SUM(C74:AL74)</f>
        <v>0</v>
      </c>
      <c r="AN74" s="334"/>
    </row>
    <row r="75" spans="1:40" ht="14.25" customHeight="1">
      <c r="A75" s="375">
        <v>670</v>
      </c>
      <c r="B75" s="341" t="s">
        <v>470</v>
      </c>
      <c r="C75" s="337"/>
      <c r="D75" s="342"/>
      <c r="E75" s="343"/>
      <c r="F75" s="342"/>
      <c r="G75" s="342"/>
      <c r="H75" s="342"/>
      <c r="I75" s="344"/>
      <c r="J75" s="342"/>
      <c r="K75" s="342"/>
      <c r="L75" s="342"/>
      <c r="M75" s="342"/>
      <c r="N75" s="342"/>
      <c r="O75" s="342"/>
      <c r="P75" s="342"/>
      <c r="Q75" s="337"/>
      <c r="R75" s="337"/>
      <c r="S75" s="337"/>
      <c r="T75" s="342"/>
      <c r="U75" s="342"/>
      <c r="V75" s="342"/>
      <c r="W75" s="342"/>
      <c r="X75" s="342"/>
      <c r="Y75" s="342"/>
      <c r="Z75" s="337"/>
      <c r="AA75" s="337"/>
      <c r="AB75" s="337"/>
      <c r="AC75" s="337"/>
      <c r="AD75" s="337"/>
      <c r="AE75" s="346"/>
      <c r="AF75" s="356"/>
      <c r="AG75" s="347"/>
      <c r="AH75" s="390"/>
      <c r="AI75" s="390"/>
      <c r="AJ75" s="390"/>
      <c r="AK75" s="390"/>
      <c r="AL75" s="348"/>
      <c r="AM75" s="349">
        <f t="shared" si="11"/>
        <v>0</v>
      </c>
      <c r="AN75" s="334"/>
    </row>
    <row r="76" spans="1:40" ht="14.25" customHeight="1">
      <c r="A76" s="375">
        <v>671</v>
      </c>
      <c r="B76" s="341" t="s">
        <v>471</v>
      </c>
      <c r="C76" s="337"/>
      <c r="D76" s="342"/>
      <c r="E76" s="343"/>
      <c r="F76" s="342"/>
      <c r="G76" s="342"/>
      <c r="H76" s="342"/>
      <c r="I76" s="344"/>
      <c r="J76" s="342"/>
      <c r="K76" s="342"/>
      <c r="L76" s="342"/>
      <c r="M76" s="342"/>
      <c r="N76" s="342"/>
      <c r="O76" s="342"/>
      <c r="P76" s="342"/>
      <c r="Q76" s="337"/>
      <c r="R76" s="337"/>
      <c r="S76" s="337"/>
      <c r="T76" s="342"/>
      <c r="U76" s="342"/>
      <c r="V76" s="342"/>
      <c r="W76" s="342"/>
      <c r="X76" s="342"/>
      <c r="Y76" s="342"/>
      <c r="Z76" s="337"/>
      <c r="AA76" s="337"/>
      <c r="AB76" s="337"/>
      <c r="AC76" s="337"/>
      <c r="AD76" s="337"/>
      <c r="AE76" s="346"/>
      <c r="AF76" s="356"/>
      <c r="AG76" s="347"/>
      <c r="AH76" s="390"/>
      <c r="AI76" s="390"/>
      <c r="AJ76" s="390"/>
      <c r="AK76" s="390"/>
      <c r="AL76" s="348"/>
      <c r="AM76" s="349">
        <f t="shared" si="11"/>
        <v>0</v>
      </c>
      <c r="AN76" s="334"/>
    </row>
    <row r="77" spans="1:40" ht="14.25" customHeight="1">
      <c r="A77" s="375">
        <v>672</v>
      </c>
      <c r="B77" s="341" t="s">
        <v>487</v>
      </c>
      <c r="C77" s="337"/>
      <c r="D77" s="342"/>
      <c r="E77" s="342"/>
      <c r="F77" s="356"/>
      <c r="G77" s="390"/>
      <c r="H77" s="390"/>
      <c r="I77" s="392"/>
      <c r="J77" s="390"/>
      <c r="K77" s="337"/>
      <c r="L77" s="337"/>
      <c r="M77" s="337"/>
      <c r="N77" s="337"/>
      <c r="O77" s="337"/>
      <c r="P77" s="390"/>
      <c r="Q77" s="337"/>
      <c r="R77" s="337"/>
      <c r="S77" s="337"/>
      <c r="T77" s="337"/>
      <c r="U77" s="342"/>
      <c r="V77" s="342"/>
      <c r="W77" s="342"/>
      <c r="X77" s="337"/>
      <c r="Y77" s="337"/>
      <c r="Z77" s="337"/>
      <c r="AA77" s="337"/>
      <c r="AB77" s="337"/>
      <c r="AC77" s="337"/>
      <c r="AD77" s="337"/>
      <c r="AE77" s="346"/>
      <c r="AF77" s="356"/>
      <c r="AG77" s="347"/>
      <c r="AH77" s="390"/>
      <c r="AI77" s="390"/>
      <c r="AJ77" s="390"/>
      <c r="AK77" s="390"/>
      <c r="AL77" s="348"/>
      <c r="AM77" s="349">
        <f>SUM(C77:AL77)</f>
        <v>0</v>
      </c>
      <c r="AN77" s="334"/>
    </row>
    <row r="78" spans="1:40" ht="14.25" customHeight="1">
      <c r="A78" s="375">
        <v>677</v>
      </c>
      <c r="B78" s="341" t="s">
        <v>497</v>
      </c>
      <c r="C78" s="337"/>
      <c r="D78" s="338"/>
      <c r="E78" s="338"/>
      <c r="F78" s="351"/>
      <c r="G78" s="351"/>
      <c r="H78" s="351"/>
      <c r="I78" s="351"/>
      <c r="J78" s="351"/>
      <c r="K78" s="337"/>
      <c r="L78" s="337"/>
      <c r="M78" s="337"/>
      <c r="N78" s="337"/>
      <c r="O78" s="337"/>
      <c r="P78" s="351"/>
      <c r="Q78" s="337"/>
      <c r="R78" s="337"/>
      <c r="S78" s="337"/>
      <c r="T78" s="337"/>
      <c r="U78" s="337"/>
      <c r="V78" s="337"/>
      <c r="W78" s="337"/>
      <c r="X78" s="337"/>
      <c r="Y78" s="337"/>
      <c r="Z78" s="337"/>
      <c r="AA78" s="337"/>
      <c r="AB78" s="337"/>
      <c r="AC78" s="337"/>
      <c r="AD78" s="337"/>
      <c r="AE78" s="337"/>
      <c r="AF78" s="351"/>
      <c r="AG78" s="337"/>
      <c r="AH78" s="351"/>
      <c r="AI78" s="351"/>
      <c r="AJ78" s="351"/>
      <c r="AK78" s="351"/>
      <c r="AL78" s="374"/>
      <c r="AM78" s="377">
        <f>SUM(C78:AL78)</f>
        <v>0</v>
      </c>
      <c r="AN78" s="334"/>
    </row>
    <row r="79" spans="1:40" ht="14.25" customHeight="1">
      <c r="A79" s="375">
        <v>682</v>
      </c>
      <c r="B79" s="341" t="s">
        <v>603</v>
      </c>
      <c r="C79" s="337"/>
      <c r="D79" s="390"/>
      <c r="E79" s="391"/>
      <c r="F79" s="356"/>
      <c r="G79" s="390"/>
      <c r="H79" s="390"/>
      <c r="I79" s="392"/>
      <c r="J79" s="390"/>
      <c r="K79" s="337"/>
      <c r="L79" s="337"/>
      <c r="M79" s="337"/>
      <c r="N79" s="337"/>
      <c r="O79" s="337"/>
      <c r="P79" s="390"/>
      <c r="Q79" s="337"/>
      <c r="R79" s="337"/>
      <c r="S79" s="337"/>
      <c r="T79" s="337"/>
      <c r="U79" s="390"/>
      <c r="V79" s="390"/>
      <c r="W79" s="390"/>
      <c r="X79" s="337"/>
      <c r="Y79" s="337"/>
      <c r="Z79" s="337"/>
      <c r="AA79" s="337"/>
      <c r="AB79" s="337"/>
      <c r="AC79" s="337"/>
      <c r="AD79" s="337"/>
      <c r="AE79" s="346"/>
      <c r="AF79" s="356"/>
      <c r="AG79" s="347"/>
      <c r="AH79" s="390"/>
      <c r="AI79" s="390"/>
      <c r="AJ79" s="390"/>
      <c r="AK79" s="390"/>
      <c r="AL79" s="348"/>
      <c r="AM79" s="349">
        <f t="shared" si="11"/>
        <v>0</v>
      </c>
      <c r="AN79" s="334"/>
    </row>
    <row r="80" spans="1:40" ht="14.25" customHeight="1">
      <c r="A80" s="375">
        <v>683</v>
      </c>
      <c r="B80" s="341" t="s">
        <v>473</v>
      </c>
      <c r="C80" s="337"/>
      <c r="D80" s="342"/>
      <c r="E80" s="343"/>
      <c r="F80" s="342"/>
      <c r="G80" s="342"/>
      <c r="H80" s="342"/>
      <c r="I80" s="344"/>
      <c r="J80" s="342"/>
      <c r="K80" s="342"/>
      <c r="L80" s="342"/>
      <c r="M80" s="342"/>
      <c r="N80" s="342"/>
      <c r="O80" s="342"/>
      <c r="P80" s="342"/>
      <c r="Q80" s="337"/>
      <c r="R80" s="337"/>
      <c r="S80" s="346"/>
      <c r="T80" s="342"/>
      <c r="U80" s="342"/>
      <c r="V80" s="342"/>
      <c r="W80" s="342"/>
      <c r="X80" s="342"/>
      <c r="Y80" s="342"/>
      <c r="Z80" s="337"/>
      <c r="AA80" s="337"/>
      <c r="AB80" s="337"/>
      <c r="AC80" s="337"/>
      <c r="AD80" s="337"/>
      <c r="AE80" s="346"/>
      <c r="AF80" s="356"/>
      <c r="AG80" s="347"/>
      <c r="AH80" s="390"/>
      <c r="AI80" s="390"/>
      <c r="AJ80" s="390"/>
      <c r="AK80" s="390"/>
      <c r="AL80" s="348"/>
      <c r="AM80" s="349">
        <f t="shared" si="11"/>
        <v>0</v>
      </c>
      <c r="AN80" s="334"/>
    </row>
    <row r="81" spans="1:40" ht="14.25" customHeight="1">
      <c r="A81" s="375">
        <v>687</v>
      </c>
      <c r="B81" s="341" t="s">
        <v>474</v>
      </c>
      <c r="C81" s="337"/>
      <c r="D81" s="338"/>
      <c r="E81" s="338"/>
      <c r="F81" s="351"/>
      <c r="G81" s="351"/>
      <c r="H81" s="351"/>
      <c r="I81" s="351"/>
      <c r="J81" s="351"/>
      <c r="K81" s="384"/>
      <c r="L81" s="384"/>
      <c r="M81" s="384"/>
      <c r="N81" s="384"/>
      <c r="O81" s="384"/>
      <c r="P81" s="384"/>
      <c r="Q81" s="337"/>
      <c r="R81" s="337"/>
      <c r="S81" s="337"/>
      <c r="T81" s="337"/>
      <c r="U81" s="337"/>
      <c r="V81" s="337"/>
      <c r="W81" s="337"/>
      <c r="X81" s="384"/>
      <c r="Y81" s="384"/>
      <c r="Z81" s="337"/>
      <c r="AA81" s="337"/>
      <c r="AB81" s="337"/>
      <c r="AC81" s="337"/>
      <c r="AD81" s="337"/>
      <c r="AE81" s="337"/>
      <c r="AF81" s="351"/>
      <c r="AG81" s="337"/>
      <c r="AH81" s="351"/>
      <c r="AI81" s="351"/>
      <c r="AJ81" s="351"/>
      <c r="AK81" s="351"/>
      <c r="AL81" s="374"/>
      <c r="AM81" s="377">
        <f>SUM(C81:AL81)</f>
        <v>0</v>
      </c>
      <c r="AN81" s="334"/>
    </row>
    <row r="82" spans="1:40" ht="14.25" customHeight="1">
      <c r="A82" s="589" t="s">
        <v>158</v>
      </c>
      <c r="B82" s="591"/>
      <c r="C82" s="337">
        <f aca="true" t="shared" si="12" ref="C82:AL82">SUM(C63:C81)</f>
        <v>0</v>
      </c>
      <c r="D82" s="342">
        <f t="shared" si="12"/>
        <v>0</v>
      </c>
      <c r="E82" s="342">
        <f t="shared" si="12"/>
        <v>0</v>
      </c>
      <c r="F82" s="342">
        <f t="shared" si="12"/>
        <v>0</v>
      </c>
      <c r="G82" s="342">
        <f t="shared" si="12"/>
        <v>0</v>
      </c>
      <c r="H82" s="342">
        <f t="shared" si="12"/>
        <v>0</v>
      </c>
      <c r="I82" s="342">
        <f t="shared" si="12"/>
        <v>0</v>
      </c>
      <c r="J82" s="342">
        <f t="shared" si="12"/>
        <v>0</v>
      </c>
      <c r="K82" s="342">
        <f t="shared" si="12"/>
        <v>0</v>
      </c>
      <c r="L82" s="342">
        <f t="shared" si="12"/>
        <v>0</v>
      </c>
      <c r="M82" s="342">
        <f t="shared" si="12"/>
        <v>0</v>
      </c>
      <c r="N82" s="342">
        <f t="shared" si="12"/>
        <v>0</v>
      </c>
      <c r="O82" s="342">
        <f t="shared" si="12"/>
        <v>0</v>
      </c>
      <c r="P82" s="342">
        <f t="shared" si="12"/>
        <v>0</v>
      </c>
      <c r="Q82" s="342">
        <f t="shared" si="12"/>
        <v>0</v>
      </c>
      <c r="R82" s="342">
        <f t="shared" si="12"/>
        <v>0</v>
      </c>
      <c r="S82" s="342">
        <f t="shared" si="12"/>
        <v>0</v>
      </c>
      <c r="T82" s="342">
        <f t="shared" si="12"/>
        <v>0</v>
      </c>
      <c r="U82" s="342">
        <f t="shared" si="12"/>
        <v>0</v>
      </c>
      <c r="V82" s="342">
        <f t="shared" si="12"/>
        <v>0</v>
      </c>
      <c r="W82" s="342">
        <f t="shared" si="12"/>
        <v>0</v>
      </c>
      <c r="X82" s="342">
        <f t="shared" si="12"/>
        <v>0</v>
      </c>
      <c r="Y82" s="342">
        <f t="shared" si="12"/>
        <v>0</v>
      </c>
      <c r="Z82" s="364">
        <f t="shared" si="12"/>
        <v>0</v>
      </c>
      <c r="AA82" s="365">
        <f t="shared" si="12"/>
        <v>0</v>
      </c>
      <c r="AB82" s="365">
        <f t="shared" si="12"/>
        <v>0</v>
      </c>
      <c r="AC82" s="365">
        <f t="shared" si="12"/>
        <v>0</v>
      </c>
      <c r="AD82" s="365">
        <f t="shared" si="12"/>
        <v>0</v>
      </c>
      <c r="AE82" s="366">
        <f t="shared" si="12"/>
        <v>0</v>
      </c>
      <c r="AF82" s="342">
        <f t="shared" si="12"/>
        <v>0</v>
      </c>
      <c r="AG82" s="365">
        <f t="shared" si="12"/>
        <v>0</v>
      </c>
      <c r="AH82" s="342">
        <f t="shared" si="12"/>
        <v>0</v>
      </c>
      <c r="AI82" s="342">
        <f t="shared" si="12"/>
        <v>0</v>
      </c>
      <c r="AJ82" s="342">
        <f t="shared" si="12"/>
        <v>0</v>
      </c>
      <c r="AK82" s="342">
        <f t="shared" si="12"/>
        <v>0</v>
      </c>
      <c r="AL82" s="342">
        <f t="shared" si="12"/>
        <v>0</v>
      </c>
      <c r="AM82" s="381">
        <f t="shared" si="11"/>
        <v>0</v>
      </c>
      <c r="AN82" s="369"/>
    </row>
    <row r="83" spans="1:40" ht="8.25" customHeight="1">
      <c r="A83" s="370"/>
      <c r="B83" s="371"/>
      <c r="C83" s="338"/>
      <c r="D83" s="351"/>
      <c r="E83" s="351"/>
      <c r="F83" s="351"/>
      <c r="G83" s="351"/>
      <c r="H83" s="351"/>
      <c r="I83" s="351"/>
      <c r="J83" s="351"/>
      <c r="K83" s="351"/>
      <c r="L83" s="351"/>
      <c r="M83" s="351"/>
      <c r="N83" s="351"/>
      <c r="O83" s="351"/>
      <c r="P83" s="351"/>
      <c r="Q83" s="351"/>
      <c r="R83" s="351"/>
      <c r="S83" s="351"/>
      <c r="T83" s="338"/>
      <c r="U83" s="338"/>
      <c r="V83" s="351"/>
      <c r="W83" s="351"/>
      <c r="X83" s="338"/>
      <c r="Y83" s="338"/>
      <c r="Z83" s="338"/>
      <c r="AA83" s="338"/>
      <c r="AB83" s="338"/>
      <c r="AC83" s="338"/>
      <c r="AD83" s="338"/>
      <c r="AE83" s="338"/>
      <c r="AF83" s="351"/>
      <c r="AG83" s="338"/>
      <c r="AH83" s="351"/>
      <c r="AI83" s="351"/>
      <c r="AJ83" s="351"/>
      <c r="AK83" s="351"/>
      <c r="AL83" s="372"/>
      <c r="AM83" s="373"/>
      <c r="AN83" s="334"/>
    </row>
    <row r="84" spans="1:40" ht="15">
      <c r="A84" s="335" t="s">
        <v>159</v>
      </c>
      <c r="B84" s="336" t="s">
        <v>160</v>
      </c>
      <c r="C84" s="337"/>
      <c r="D84" s="338"/>
      <c r="E84" s="338"/>
      <c r="F84" s="338"/>
      <c r="G84" s="338"/>
      <c r="H84" s="338"/>
      <c r="I84" s="338"/>
      <c r="J84" s="338"/>
      <c r="K84" s="338"/>
      <c r="L84" s="338"/>
      <c r="M84" s="338"/>
      <c r="N84" s="338"/>
      <c r="O84" s="338"/>
      <c r="P84" s="338"/>
      <c r="Q84" s="338"/>
      <c r="R84" s="338"/>
      <c r="S84" s="338"/>
      <c r="T84" s="337"/>
      <c r="U84" s="337"/>
      <c r="V84" s="338"/>
      <c r="W84" s="338"/>
      <c r="X84" s="338"/>
      <c r="Y84" s="338"/>
      <c r="Z84" s="337"/>
      <c r="AA84" s="337"/>
      <c r="AB84" s="337"/>
      <c r="AC84" s="337"/>
      <c r="AD84" s="337"/>
      <c r="AE84" s="337"/>
      <c r="AF84" s="338"/>
      <c r="AG84" s="337"/>
      <c r="AH84" s="338"/>
      <c r="AI84" s="338"/>
      <c r="AJ84" s="338"/>
      <c r="AK84" s="338"/>
      <c r="AL84" s="374"/>
      <c r="AM84" s="339"/>
      <c r="AN84" s="334"/>
    </row>
    <row r="85" spans="1:40" ht="14.25" customHeight="1">
      <c r="A85" s="375">
        <v>711</v>
      </c>
      <c r="B85" s="341" t="s">
        <v>161</v>
      </c>
      <c r="C85" s="337"/>
      <c r="D85" s="342"/>
      <c r="E85" s="343"/>
      <c r="F85" s="342"/>
      <c r="G85" s="342"/>
      <c r="H85" s="342"/>
      <c r="I85" s="344"/>
      <c r="J85" s="342"/>
      <c r="K85" s="342"/>
      <c r="L85" s="342"/>
      <c r="M85" s="342"/>
      <c r="N85" s="342"/>
      <c r="O85" s="342"/>
      <c r="P85" s="342"/>
      <c r="Q85" s="342"/>
      <c r="R85" s="342"/>
      <c r="S85" s="342"/>
      <c r="T85" s="345"/>
      <c r="U85" s="346"/>
      <c r="V85" s="342"/>
      <c r="W85" s="342"/>
      <c r="X85" s="342"/>
      <c r="Y85" s="342"/>
      <c r="Z85" s="345"/>
      <c r="AA85" s="337"/>
      <c r="AB85" s="337"/>
      <c r="AC85" s="337"/>
      <c r="AD85" s="337"/>
      <c r="AE85" s="346"/>
      <c r="AF85" s="342"/>
      <c r="AG85" s="347"/>
      <c r="AH85" s="342"/>
      <c r="AI85" s="342"/>
      <c r="AJ85" s="342"/>
      <c r="AK85" s="342"/>
      <c r="AL85" s="348"/>
      <c r="AM85" s="349">
        <f aca="true" t="shared" si="13" ref="AM85:AM96">SUM(C85:AL85)</f>
        <v>0</v>
      </c>
      <c r="AN85" s="334"/>
    </row>
    <row r="86" spans="1:40" ht="14.25" customHeight="1">
      <c r="A86" s="375">
        <v>712</v>
      </c>
      <c r="B86" s="341" t="s">
        <v>162</v>
      </c>
      <c r="C86" s="337"/>
      <c r="D86" s="342"/>
      <c r="E86" s="343"/>
      <c r="F86" s="342"/>
      <c r="G86" s="342"/>
      <c r="H86" s="342"/>
      <c r="I86" s="344"/>
      <c r="J86" s="342"/>
      <c r="K86" s="342"/>
      <c r="L86" s="342"/>
      <c r="M86" s="342"/>
      <c r="N86" s="342"/>
      <c r="O86" s="342"/>
      <c r="P86" s="342"/>
      <c r="Q86" s="342"/>
      <c r="R86" s="342"/>
      <c r="S86" s="342"/>
      <c r="T86" s="345"/>
      <c r="U86" s="346"/>
      <c r="V86" s="342"/>
      <c r="W86" s="342"/>
      <c r="X86" s="342"/>
      <c r="Y86" s="342"/>
      <c r="Z86" s="345"/>
      <c r="AA86" s="337"/>
      <c r="AB86" s="337"/>
      <c r="AC86" s="337"/>
      <c r="AD86" s="337"/>
      <c r="AE86" s="346"/>
      <c r="AF86" s="342"/>
      <c r="AG86" s="347"/>
      <c r="AH86" s="342"/>
      <c r="AI86" s="342"/>
      <c r="AJ86" s="342"/>
      <c r="AK86" s="342"/>
      <c r="AL86" s="348"/>
      <c r="AM86" s="349">
        <f t="shared" si="13"/>
        <v>0</v>
      </c>
      <c r="AN86" s="334"/>
    </row>
    <row r="87" spans="1:40" ht="14.25" customHeight="1">
      <c r="A87" s="375">
        <v>714</v>
      </c>
      <c r="B87" s="341" t="s">
        <v>163</v>
      </c>
      <c r="C87" s="337"/>
      <c r="D87" s="356"/>
      <c r="E87" s="357"/>
      <c r="F87" s="356"/>
      <c r="G87" s="356"/>
      <c r="H87" s="356"/>
      <c r="I87" s="358"/>
      <c r="J87" s="356"/>
      <c r="K87" s="356"/>
      <c r="L87" s="356"/>
      <c r="M87" s="356"/>
      <c r="N87" s="356"/>
      <c r="O87" s="356"/>
      <c r="P87" s="356"/>
      <c r="Q87" s="356"/>
      <c r="R87" s="356"/>
      <c r="S87" s="356"/>
      <c r="T87" s="337"/>
      <c r="U87" s="356"/>
      <c r="V87" s="356"/>
      <c r="W87" s="356"/>
      <c r="X87" s="356"/>
      <c r="Y87" s="356"/>
      <c r="Z87" s="345"/>
      <c r="AA87" s="337"/>
      <c r="AB87" s="337"/>
      <c r="AC87" s="337"/>
      <c r="AD87" s="337"/>
      <c r="AE87" s="346"/>
      <c r="AF87" s="356"/>
      <c r="AG87" s="347"/>
      <c r="AH87" s="356"/>
      <c r="AI87" s="356"/>
      <c r="AJ87" s="356"/>
      <c r="AK87" s="356"/>
      <c r="AL87" s="348"/>
      <c r="AM87" s="360">
        <f t="shared" si="13"/>
        <v>0</v>
      </c>
      <c r="AN87" s="334"/>
    </row>
    <row r="88" spans="1:40" ht="14.25" customHeight="1">
      <c r="A88" s="375">
        <v>715</v>
      </c>
      <c r="B88" s="341" t="s">
        <v>4</v>
      </c>
      <c r="C88" s="337"/>
      <c r="D88" s="356"/>
      <c r="E88" s="357"/>
      <c r="F88" s="356"/>
      <c r="G88" s="356"/>
      <c r="H88" s="356"/>
      <c r="I88" s="358"/>
      <c r="J88" s="356"/>
      <c r="K88" s="356"/>
      <c r="L88" s="356"/>
      <c r="M88" s="356"/>
      <c r="N88" s="356"/>
      <c r="O88" s="356"/>
      <c r="P88" s="356"/>
      <c r="Q88" s="356"/>
      <c r="R88" s="356"/>
      <c r="S88" s="356"/>
      <c r="T88" s="337"/>
      <c r="U88" s="356"/>
      <c r="V88" s="356"/>
      <c r="W88" s="356"/>
      <c r="X88" s="356"/>
      <c r="Y88" s="356"/>
      <c r="Z88" s="345"/>
      <c r="AA88" s="337"/>
      <c r="AB88" s="337"/>
      <c r="AC88" s="337"/>
      <c r="AD88" s="337"/>
      <c r="AE88" s="346"/>
      <c r="AF88" s="356"/>
      <c r="AG88" s="347"/>
      <c r="AH88" s="356"/>
      <c r="AI88" s="356"/>
      <c r="AJ88" s="356"/>
      <c r="AK88" s="356"/>
      <c r="AL88" s="348"/>
      <c r="AM88" s="360">
        <f t="shared" si="13"/>
        <v>0</v>
      </c>
      <c r="AN88" s="334"/>
    </row>
    <row r="89" spans="1:40" ht="14.25" customHeight="1">
      <c r="A89" s="375">
        <v>721</v>
      </c>
      <c r="B89" s="341" t="s">
        <v>164</v>
      </c>
      <c r="C89" s="337"/>
      <c r="D89" s="342"/>
      <c r="E89" s="343"/>
      <c r="F89" s="342"/>
      <c r="G89" s="342"/>
      <c r="H89" s="342"/>
      <c r="I89" s="344"/>
      <c r="J89" s="342"/>
      <c r="K89" s="342"/>
      <c r="L89" s="342"/>
      <c r="M89" s="342"/>
      <c r="N89" s="342"/>
      <c r="O89" s="342"/>
      <c r="P89" s="342"/>
      <c r="Q89" s="342"/>
      <c r="R89" s="342"/>
      <c r="S89" s="342"/>
      <c r="T89" s="337"/>
      <c r="U89" s="346"/>
      <c r="V89" s="342"/>
      <c r="W89" s="342"/>
      <c r="X89" s="342"/>
      <c r="Y89" s="342"/>
      <c r="Z89" s="345"/>
      <c r="AA89" s="337"/>
      <c r="AB89" s="337"/>
      <c r="AC89" s="337"/>
      <c r="AD89" s="337"/>
      <c r="AE89" s="346"/>
      <c r="AF89" s="342"/>
      <c r="AG89" s="347"/>
      <c r="AH89" s="342"/>
      <c r="AI89" s="342"/>
      <c r="AJ89" s="342"/>
      <c r="AK89" s="342"/>
      <c r="AL89" s="348"/>
      <c r="AM89" s="349">
        <f t="shared" si="13"/>
        <v>0</v>
      </c>
      <c r="AN89" s="334"/>
    </row>
    <row r="90" spans="1:40" ht="14.25" customHeight="1">
      <c r="A90" s="375">
        <v>722</v>
      </c>
      <c r="B90" s="341" t="s">
        <v>415</v>
      </c>
      <c r="C90" s="337"/>
      <c r="D90" s="342"/>
      <c r="E90" s="343"/>
      <c r="F90" s="342"/>
      <c r="G90" s="342"/>
      <c r="H90" s="342"/>
      <c r="I90" s="344"/>
      <c r="J90" s="342"/>
      <c r="K90" s="342"/>
      <c r="L90" s="342"/>
      <c r="M90" s="342"/>
      <c r="N90" s="342"/>
      <c r="O90" s="342"/>
      <c r="P90" s="342"/>
      <c r="Q90" s="342"/>
      <c r="R90" s="342"/>
      <c r="S90" s="342"/>
      <c r="T90" s="337"/>
      <c r="U90" s="346"/>
      <c r="V90" s="342"/>
      <c r="W90" s="342"/>
      <c r="X90" s="342"/>
      <c r="Y90" s="342"/>
      <c r="Z90" s="345"/>
      <c r="AA90" s="337"/>
      <c r="AB90" s="337"/>
      <c r="AC90" s="337"/>
      <c r="AD90" s="337"/>
      <c r="AE90" s="346"/>
      <c r="AF90" s="342"/>
      <c r="AG90" s="347"/>
      <c r="AH90" s="342"/>
      <c r="AI90" s="342"/>
      <c r="AJ90" s="342"/>
      <c r="AK90" s="342"/>
      <c r="AL90" s="348"/>
      <c r="AM90" s="349">
        <f t="shared" si="13"/>
        <v>0</v>
      </c>
      <c r="AN90" s="334"/>
    </row>
    <row r="91" spans="1:40" ht="14.25" customHeight="1">
      <c r="A91" s="375">
        <v>723</v>
      </c>
      <c r="B91" s="341" t="s">
        <v>165</v>
      </c>
      <c r="C91" s="337"/>
      <c r="D91" s="342"/>
      <c r="E91" s="343"/>
      <c r="F91" s="342"/>
      <c r="G91" s="342"/>
      <c r="H91" s="342"/>
      <c r="I91" s="344"/>
      <c r="J91" s="342"/>
      <c r="K91" s="342"/>
      <c r="L91" s="342"/>
      <c r="M91" s="342"/>
      <c r="N91" s="342"/>
      <c r="O91" s="342"/>
      <c r="P91" s="342"/>
      <c r="Q91" s="342"/>
      <c r="R91" s="342"/>
      <c r="S91" s="342"/>
      <c r="T91" s="345"/>
      <c r="U91" s="346"/>
      <c r="V91" s="342"/>
      <c r="W91" s="342"/>
      <c r="X91" s="342"/>
      <c r="Y91" s="342"/>
      <c r="Z91" s="345"/>
      <c r="AA91" s="337"/>
      <c r="AB91" s="337"/>
      <c r="AC91" s="337"/>
      <c r="AD91" s="337"/>
      <c r="AE91" s="346"/>
      <c r="AF91" s="342"/>
      <c r="AG91" s="347"/>
      <c r="AH91" s="342"/>
      <c r="AI91" s="342"/>
      <c r="AJ91" s="342"/>
      <c r="AK91" s="342"/>
      <c r="AL91" s="348"/>
      <c r="AM91" s="349">
        <f t="shared" si="13"/>
        <v>0</v>
      </c>
      <c r="AN91" s="334"/>
    </row>
    <row r="92" spans="1:40" ht="14.25" customHeight="1">
      <c r="A92" s="375">
        <v>724</v>
      </c>
      <c r="B92" s="341" t="s">
        <v>166</v>
      </c>
      <c r="C92" s="337"/>
      <c r="D92" s="342"/>
      <c r="E92" s="343"/>
      <c r="F92" s="342"/>
      <c r="G92" s="342"/>
      <c r="H92" s="342"/>
      <c r="I92" s="344"/>
      <c r="J92" s="342"/>
      <c r="K92" s="342"/>
      <c r="L92" s="342"/>
      <c r="M92" s="342"/>
      <c r="N92" s="342"/>
      <c r="O92" s="342"/>
      <c r="P92" s="342"/>
      <c r="Q92" s="342"/>
      <c r="R92" s="342"/>
      <c r="S92" s="342"/>
      <c r="T92" s="345"/>
      <c r="U92" s="346"/>
      <c r="V92" s="342"/>
      <c r="W92" s="342"/>
      <c r="X92" s="342"/>
      <c r="Y92" s="342"/>
      <c r="Z92" s="345"/>
      <c r="AA92" s="337"/>
      <c r="AB92" s="337"/>
      <c r="AC92" s="337"/>
      <c r="AD92" s="337"/>
      <c r="AE92" s="346"/>
      <c r="AF92" s="342"/>
      <c r="AG92" s="347"/>
      <c r="AH92" s="342"/>
      <c r="AI92" s="342"/>
      <c r="AJ92" s="342"/>
      <c r="AK92" s="342"/>
      <c r="AL92" s="348"/>
      <c r="AM92" s="349">
        <f t="shared" si="13"/>
        <v>0</v>
      </c>
      <c r="AN92" s="334"/>
    </row>
    <row r="93" spans="1:40" ht="14.25" customHeight="1">
      <c r="A93" s="375">
        <v>725</v>
      </c>
      <c r="B93" s="341" t="s">
        <v>167</v>
      </c>
      <c r="C93" s="337"/>
      <c r="D93" s="337"/>
      <c r="E93" s="337"/>
      <c r="F93" s="337"/>
      <c r="G93" s="337"/>
      <c r="H93" s="337"/>
      <c r="I93" s="337"/>
      <c r="J93" s="337"/>
      <c r="K93" s="337"/>
      <c r="L93" s="337"/>
      <c r="M93" s="337"/>
      <c r="N93" s="337"/>
      <c r="O93" s="337"/>
      <c r="P93" s="337"/>
      <c r="Q93" s="337"/>
      <c r="R93" s="337"/>
      <c r="S93" s="337"/>
      <c r="T93" s="337"/>
      <c r="U93" s="337"/>
      <c r="V93" s="337"/>
      <c r="W93" s="337"/>
      <c r="X93" s="337"/>
      <c r="Y93" s="337"/>
      <c r="Z93" s="337"/>
      <c r="AA93" s="337"/>
      <c r="AB93" s="337"/>
      <c r="AC93" s="337"/>
      <c r="AD93" s="337"/>
      <c r="AE93" s="337"/>
      <c r="AF93" s="337"/>
      <c r="AG93" s="337"/>
      <c r="AH93" s="337"/>
      <c r="AI93" s="337"/>
      <c r="AJ93" s="337"/>
      <c r="AK93" s="337"/>
      <c r="AL93" s="337"/>
      <c r="AM93" s="393">
        <f t="shared" si="13"/>
        <v>0</v>
      </c>
      <c r="AN93" s="334"/>
    </row>
    <row r="94" spans="1:40" ht="14.25" customHeight="1">
      <c r="A94" s="375">
        <v>726</v>
      </c>
      <c r="B94" s="341" t="s">
        <v>416</v>
      </c>
      <c r="C94" s="337"/>
      <c r="D94" s="337"/>
      <c r="E94" s="337"/>
      <c r="F94" s="337"/>
      <c r="G94" s="337"/>
      <c r="H94" s="337"/>
      <c r="I94" s="337"/>
      <c r="J94" s="337"/>
      <c r="K94" s="337"/>
      <c r="L94" s="337"/>
      <c r="M94" s="337"/>
      <c r="N94" s="337"/>
      <c r="O94" s="337"/>
      <c r="P94" s="337"/>
      <c r="Q94" s="337"/>
      <c r="R94" s="337"/>
      <c r="S94" s="337"/>
      <c r="T94" s="337"/>
      <c r="U94" s="337"/>
      <c r="V94" s="337"/>
      <c r="W94" s="337"/>
      <c r="X94" s="337"/>
      <c r="Y94" s="337"/>
      <c r="Z94" s="337"/>
      <c r="AA94" s="337"/>
      <c r="AB94" s="337"/>
      <c r="AC94" s="337"/>
      <c r="AD94" s="337"/>
      <c r="AE94" s="337"/>
      <c r="AF94" s="337"/>
      <c r="AG94" s="337"/>
      <c r="AH94" s="337"/>
      <c r="AI94" s="337"/>
      <c r="AJ94" s="337"/>
      <c r="AK94" s="337"/>
      <c r="AL94" s="337"/>
      <c r="AM94" s="394">
        <f t="shared" si="13"/>
        <v>0</v>
      </c>
      <c r="AN94" s="334"/>
    </row>
    <row r="95" spans="1:40" ht="14.25" customHeight="1">
      <c r="A95" s="375">
        <v>732</v>
      </c>
      <c r="B95" s="341" t="s">
        <v>370</v>
      </c>
      <c r="C95" s="337"/>
      <c r="D95" s="337"/>
      <c r="E95" s="337"/>
      <c r="F95" s="338"/>
      <c r="G95" s="337"/>
      <c r="H95" s="337"/>
      <c r="I95" s="337"/>
      <c r="J95" s="337"/>
      <c r="K95" s="337"/>
      <c r="L95" s="337"/>
      <c r="M95" s="337"/>
      <c r="N95" s="337"/>
      <c r="O95" s="337"/>
      <c r="P95" s="337"/>
      <c r="Q95" s="337"/>
      <c r="R95" s="337"/>
      <c r="S95" s="337"/>
      <c r="T95" s="337"/>
      <c r="U95" s="337"/>
      <c r="V95" s="337"/>
      <c r="W95" s="337"/>
      <c r="X95" s="337"/>
      <c r="Y95" s="337"/>
      <c r="Z95" s="337"/>
      <c r="AA95" s="337"/>
      <c r="AB95" s="337"/>
      <c r="AC95" s="337"/>
      <c r="AD95" s="337"/>
      <c r="AE95" s="337"/>
      <c r="AF95" s="337"/>
      <c r="AG95" s="337"/>
      <c r="AH95" s="338"/>
      <c r="AI95" s="337"/>
      <c r="AJ95" s="337"/>
      <c r="AK95" s="337"/>
      <c r="AL95" s="374"/>
      <c r="AM95" s="394">
        <f t="shared" si="13"/>
        <v>0</v>
      </c>
      <c r="AN95" s="334"/>
    </row>
    <row r="96" spans="1:40" ht="14.25" customHeight="1">
      <c r="A96" s="589" t="s">
        <v>168</v>
      </c>
      <c r="B96" s="591"/>
      <c r="C96" s="337">
        <f>SUM(C85:C95)</f>
        <v>0</v>
      </c>
      <c r="D96" s="378">
        <f aca="true" t="shared" si="14" ref="D96:AL96">SUM(D85:D95)</f>
        <v>0</v>
      </c>
      <c r="E96" s="379">
        <f t="shared" si="14"/>
        <v>0</v>
      </c>
      <c r="F96" s="361">
        <f t="shared" si="14"/>
        <v>0</v>
      </c>
      <c r="G96" s="378">
        <f t="shared" si="14"/>
        <v>0</v>
      </c>
      <c r="H96" s="378">
        <f t="shared" si="14"/>
        <v>0</v>
      </c>
      <c r="I96" s="380">
        <f t="shared" si="14"/>
        <v>0</v>
      </c>
      <c r="J96" s="378">
        <f t="shared" si="14"/>
        <v>0</v>
      </c>
      <c r="K96" s="378">
        <f t="shared" si="14"/>
        <v>0</v>
      </c>
      <c r="L96" s="378">
        <f t="shared" si="14"/>
        <v>0</v>
      </c>
      <c r="M96" s="378">
        <f t="shared" si="14"/>
        <v>0</v>
      </c>
      <c r="N96" s="378">
        <f t="shared" si="14"/>
        <v>0</v>
      </c>
      <c r="O96" s="378">
        <f t="shared" si="14"/>
        <v>0</v>
      </c>
      <c r="P96" s="378">
        <f t="shared" si="14"/>
        <v>0</v>
      </c>
      <c r="Q96" s="378">
        <f t="shared" si="14"/>
        <v>0</v>
      </c>
      <c r="R96" s="378">
        <f t="shared" si="14"/>
        <v>0</v>
      </c>
      <c r="S96" s="378">
        <f t="shared" si="14"/>
        <v>0</v>
      </c>
      <c r="T96" s="365">
        <f t="shared" si="14"/>
        <v>0</v>
      </c>
      <c r="U96" s="361">
        <f t="shared" si="14"/>
        <v>0</v>
      </c>
      <c r="V96" s="378">
        <f t="shared" si="14"/>
        <v>0</v>
      </c>
      <c r="W96" s="378">
        <f t="shared" si="14"/>
        <v>0</v>
      </c>
      <c r="X96" s="378">
        <f t="shared" si="14"/>
        <v>0</v>
      </c>
      <c r="Y96" s="378">
        <f t="shared" si="14"/>
        <v>0</v>
      </c>
      <c r="Z96" s="364">
        <f t="shared" si="14"/>
        <v>0</v>
      </c>
      <c r="AA96" s="365">
        <f t="shared" si="14"/>
        <v>0</v>
      </c>
      <c r="AB96" s="365">
        <f t="shared" si="14"/>
        <v>0</v>
      </c>
      <c r="AC96" s="365">
        <f t="shared" si="14"/>
        <v>0</v>
      </c>
      <c r="AD96" s="365">
        <f t="shared" si="14"/>
        <v>0</v>
      </c>
      <c r="AE96" s="366">
        <f t="shared" si="14"/>
        <v>0</v>
      </c>
      <c r="AF96" s="378">
        <f t="shared" si="14"/>
        <v>0</v>
      </c>
      <c r="AG96" s="367">
        <f t="shared" si="14"/>
        <v>0</v>
      </c>
      <c r="AH96" s="378">
        <f t="shared" si="14"/>
        <v>0</v>
      </c>
      <c r="AI96" s="378">
        <f t="shared" si="14"/>
        <v>0</v>
      </c>
      <c r="AJ96" s="378">
        <f t="shared" si="14"/>
        <v>0</v>
      </c>
      <c r="AK96" s="378">
        <f t="shared" si="14"/>
        <v>0</v>
      </c>
      <c r="AL96" s="368">
        <f t="shared" si="14"/>
        <v>0</v>
      </c>
      <c r="AM96" s="381">
        <f t="shared" si="13"/>
        <v>0</v>
      </c>
      <c r="AN96" s="369"/>
    </row>
    <row r="97" spans="1:40" ht="8.25" customHeight="1">
      <c r="A97" s="370"/>
      <c r="B97" s="371"/>
      <c r="C97" s="338"/>
      <c r="D97" s="351"/>
      <c r="E97" s="351"/>
      <c r="F97" s="351"/>
      <c r="G97" s="351"/>
      <c r="H97" s="351"/>
      <c r="I97" s="351"/>
      <c r="J97" s="351"/>
      <c r="K97" s="351"/>
      <c r="L97" s="351"/>
      <c r="M97" s="351"/>
      <c r="N97" s="351"/>
      <c r="O97" s="351"/>
      <c r="P97" s="351"/>
      <c r="Q97" s="351"/>
      <c r="R97" s="351"/>
      <c r="S97" s="351"/>
      <c r="T97" s="338"/>
      <c r="U97" s="338"/>
      <c r="V97" s="351"/>
      <c r="W97" s="351"/>
      <c r="X97" s="351"/>
      <c r="Y97" s="351"/>
      <c r="Z97" s="338"/>
      <c r="AA97" s="338"/>
      <c r="AB97" s="338"/>
      <c r="AC97" s="338"/>
      <c r="AD97" s="338"/>
      <c r="AE97" s="338"/>
      <c r="AF97" s="351"/>
      <c r="AG97" s="338"/>
      <c r="AH97" s="351"/>
      <c r="AI97" s="351"/>
      <c r="AJ97" s="351"/>
      <c r="AK97" s="351"/>
      <c r="AL97" s="372"/>
      <c r="AM97" s="373"/>
      <c r="AN97" s="334"/>
    </row>
    <row r="98" spans="1:40" ht="14.25" customHeight="1">
      <c r="A98" s="335" t="s">
        <v>169</v>
      </c>
      <c r="B98" s="336" t="s">
        <v>170</v>
      </c>
      <c r="C98" s="337"/>
      <c r="D98" s="338"/>
      <c r="E98" s="338"/>
      <c r="F98" s="338"/>
      <c r="G98" s="338"/>
      <c r="H98" s="338"/>
      <c r="I98" s="338"/>
      <c r="J98" s="338"/>
      <c r="K98" s="338"/>
      <c r="L98" s="338"/>
      <c r="M98" s="338"/>
      <c r="N98" s="338"/>
      <c r="O98" s="338"/>
      <c r="P98" s="338"/>
      <c r="Q98" s="338"/>
      <c r="R98" s="338"/>
      <c r="S98" s="338"/>
      <c r="T98" s="337"/>
      <c r="U98" s="337"/>
      <c r="V98" s="338"/>
      <c r="W98" s="338"/>
      <c r="X98" s="338"/>
      <c r="Y98" s="338"/>
      <c r="Z98" s="337"/>
      <c r="AA98" s="337"/>
      <c r="AB98" s="337"/>
      <c r="AC98" s="337"/>
      <c r="AD98" s="337"/>
      <c r="AE98" s="337"/>
      <c r="AF98" s="338"/>
      <c r="AG98" s="337"/>
      <c r="AH98" s="338"/>
      <c r="AI98" s="338"/>
      <c r="AJ98" s="338"/>
      <c r="AK98" s="338"/>
      <c r="AL98" s="374"/>
      <c r="AM98" s="339"/>
      <c r="AN98" s="334"/>
    </row>
    <row r="99" spans="1:40" ht="14.25" customHeight="1">
      <c r="A99" s="375">
        <v>810</v>
      </c>
      <c r="B99" s="341" t="s">
        <v>171</v>
      </c>
      <c r="C99" s="337"/>
      <c r="D99" s="342"/>
      <c r="E99" s="343"/>
      <c r="F99" s="342"/>
      <c r="G99" s="342"/>
      <c r="H99" s="342"/>
      <c r="I99" s="344"/>
      <c r="J99" s="342"/>
      <c r="K99" s="342"/>
      <c r="L99" s="342"/>
      <c r="M99" s="342"/>
      <c r="N99" s="342"/>
      <c r="O99" s="342"/>
      <c r="P99" s="342"/>
      <c r="Q99" s="342"/>
      <c r="R99" s="342"/>
      <c r="S99" s="342"/>
      <c r="T99" s="345"/>
      <c r="U99" s="346"/>
      <c r="V99" s="342"/>
      <c r="W99" s="342"/>
      <c r="X99" s="342"/>
      <c r="Y99" s="342"/>
      <c r="Z99" s="345"/>
      <c r="AA99" s="337"/>
      <c r="AB99" s="337"/>
      <c r="AC99" s="337"/>
      <c r="AD99" s="337"/>
      <c r="AE99" s="346"/>
      <c r="AF99" s="342"/>
      <c r="AG99" s="347"/>
      <c r="AH99" s="342"/>
      <c r="AI99" s="342"/>
      <c r="AJ99" s="342"/>
      <c r="AK99" s="342"/>
      <c r="AL99" s="348"/>
      <c r="AM99" s="349">
        <f aca="true" t="shared" si="15" ref="AM99:AM105">SUM(C99:AL99)</f>
        <v>0</v>
      </c>
      <c r="AN99" s="334"/>
    </row>
    <row r="100" spans="1:40" ht="14.25" customHeight="1">
      <c r="A100" s="375">
        <v>820</v>
      </c>
      <c r="B100" s="341" t="s">
        <v>172</v>
      </c>
      <c r="C100" s="337"/>
      <c r="D100" s="342"/>
      <c r="E100" s="343"/>
      <c r="F100" s="342"/>
      <c r="G100" s="342"/>
      <c r="H100" s="342"/>
      <c r="I100" s="344"/>
      <c r="J100" s="342"/>
      <c r="K100" s="342"/>
      <c r="L100" s="342"/>
      <c r="M100" s="342"/>
      <c r="N100" s="342"/>
      <c r="O100" s="342"/>
      <c r="P100" s="342"/>
      <c r="Q100" s="342"/>
      <c r="R100" s="342"/>
      <c r="S100" s="342"/>
      <c r="T100" s="345"/>
      <c r="U100" s="346"/>
      <c r="V100" s="342"/>
      <c r="W100" s="342"/>
      <c r="X100" s="342"/>
      <c r="Y100" s="342"/>
      <c r="Z100" s="345"/>
      <c r="AA100" s="337"/>
      <c r="AB100" s="337"/>
      <c r="AC100" s="337"/>
      <c r="AD100" s="337"/>
      <c r="AE100" s="346"/>
      <c r="AF100" s="342"/>
      <c r="AG100" s="347"/>
      <c r="AH100" s="342"/>
      <c r="AI100" s="342"/>
      <c r="AJ100" s="342"/>
      <c r="AK100" s="342"/>
      <c r="AL100" s="348"/>
      <c r="AM100" s="349">
        <f t="shared" si="15"/>
        <v>0</v>
      </c>
      <c r="AN100" s="334"/>
    </row>
    <row r="101" spans="1:40" ht="14.25" customHeight="1">
      <c r="A101" s="375">
        <v>821</v>
      </c>
      <c r="B101" s="341" t="s">
        <v>173</v>
      </c>
      <c r="C101" s="337"/>
      <c r="D101" s="342"/>
      <c r="E101" s="343"/>
      <c r="F101" s="342"/>
      <c r="G101" s="342"/>
      <c r="H101" s="342"/>
      <c r="I101" s="344"/>
      <c r="J101" s="342"/>
      <c r="K101" s="342"/>
      <c r="L101" s="342"/>
      <c r="M101" s="342"/>
      <c r="N101" s="342"/>
      <c r="O101" s="342"/>
      <c r="P101" s="342"/>
      <c r="Q101" s="342"/>
      <c r="R101" s="342"/>
      <c r="S101" s="342"/>
      <c r="T101" s="345"/>
      <c r="U101" s="346"/>
      <c r="V101" s="342"/>
      <c r="W101" s="342"/>
      <c r="X101" s="342"/>
      <c r="Y101" s="342"/>
      <c r="Z101" s="345"/>
      <c r="AA101" s="337"/>
      <c r="AB101" s="337"/>
      <c r="AC101" s="337"/>
      <c r="AD101" s="337"/>
      <c r="AE101" s="346"/>
      <c r="AF101" s="342"/>
      <c r="AG101" s="347"/>
      <c r="AH101" s="342"/>
      <c r="AI101" s="342"/>
      <c r="AJ101" s="342"/>
      <c r="AK101" s="342"/>
      <c r="AL101" s="348"/>
      <c r="AM101" s="349">
        <f t="shared" si="15"/>
        <v>0</v>
      </c>
      <c r="AN101" s="334"/>
    </row>
    <row r="102" spans="1:40" ht="14.25" customHeight="1">
      <c r="A102" s="375">
        <v>822</v>
      </c>
      <c r="B102" s="341" t="s">
        <v>174</v>
      </c>
      <c r="C102" s="337"/>
      <c r="D102" s="342"/>
      <c r="E102" s="343"/>
      <c r="F102" s="342"/>
      <c r="G102" s="342"/>
      <c r="H102" s="342"/>
      <c r="I102" s="344"/>
      <c r="J102" s="342"/>
      <c r="K102" s="342"/>
      <c r="L102" s="342"/>
      <c r="M102" s="342"/>
      <c r="N102" s="342"/>
      <c r="O102" s="342"/>
      <c r="P102" s="342"/>
      <c r="Q102" s="342"/>
      <c r="R102" s="342"/>
      <c r="S102" s="342"/>
      <c r="T102" s="347"/>
      <c r="U102" s="342"/>
      <c r="V102" s="342"/>
      <c r="W102" s="342"/>
      <c r="X102" s="342"/>
      <c r="Y102" s="342"/>
      <c r="Z102" s="345"/>
      <c r="AA102" s="337"/>
      <c r="AB102" s="337"/>
      <c r="AC102" s="337"/>
      <c r="AD102" s="337"/>
      <c r="AE102" s="346"/>
      <c r="AF102" s="342"/>
      <c r="AG102" s="347"/>
      <c r="AH102" s="342"/>
      <c r="AI102" s="342"/>
      <c r="AJ102" s="342"/>
      <c r="AK102" s="342"/>
      <c r="AL102" s="348"/>
      <c r="AM102" s="349">
        <f t="shared" si="15"/>
        <v>0</v>
      </c>
      <c r="AN102" s="334"/>
    </row>
    <row r="103" spans="1:40" ht="14.25" customHeight="1">
      <c r="A103" s="375">
        <v>823</v>
      </c>
      <c r="B103" s="341" t="s">
        <v>175</v>
      </c>
      <c r="C103" s="337"/>
      <c r="D103" s="338"/>
      <c r="E103" s="338"/>
      <c r="F103" s="351"/>
      <c r="G103" s="351"/>
      <c r="H103" s="351"/>
      <c r="I103" s="351"/>
      <c r="J103" s="351"/>
      <c r="K103" s="351"/>
      <c r="L103" s="351"/>
      <c r="M103" s="351"/>
      <c r="N103" s="351"/>
      <c r="O103" s="351"/>
      <c r="P103" s="351"/>
      <c r="Q103" s="351"/>
      <c r="R103" s="351"/>
      <c r="S103" s="351"/>
      <c r="T103" s="337"/>
      <c r="U103" s="337"/>
      <c r="V103" s="337"/>
      <c r="W103" s="337"/>
      <c r="X103" s="351"/>
      <c r="Y103" s="351"/>
      <c r="Z103" s="337"/>
      <c r="AA103" s="337"/>
      <c r="AB103" s="337"/>
      <c r="AC103" s="337"/>
      <c r="AD103" s="337"/>
      <c r="AE103" s="337"/>
      <c r="AF103" s="351"/>
      <c r="AG103" s="337"/>
      <c r="AH103" s="351"/>
      <c r="AI103" s="351"/>
      <c r="AJ103" s="351"/>
      <c r="AK103" s="351"/>
      <c r="AL103" s="374"/>
      <c r="AM103" s="377">
        <f t="shared" si="15"/>
        <v>0</v>
      </c>
      <c r="AN103" s="334"/>
    </row>
    <row r="104" spans="1:40" ht="14.25" customHeight="1">
      <c r="A104" s="375">
        <v>830</v>
      </c>
      <c r="B104" s="341" t="s">
        <v>176</v>
      </c>
      <c r="C104" s="337"/>
      <c r="D104" s="342"/>
      <c r="E104" s="343"/>
      <c r="F104" s="342"/>
      <c r="G104" s="342"/>
      <c r="H104" s="342"/>
      <c r="I104" s="344"/>
      <c r="J104" s="342"/>
      <c r="K104" s="342"/>
      <c r="L104" s="342"/>
      <c r="M104" s="342"/>
      <c r="N104" s="342"/>
      <c r="O104" s="342"/>
      <c r="P104" s="342"/>
      <c r="Q104" s="342"/>
      <c r="R104" s="342"/>
      <c r="S104" s="342"/>
      <c r="T104" s="337"/>
      <c r="U104" s="346"/>
      <c r="V104" s="342"/>
      <c r="W104" s="342"/>
      <c r="X104" s="342"/>
      <c r="Y104" s="342"/>
      <c r="Z104" s="345"/>
      <c r="AA104" s="337"/>
      <c r="AB104" s="337"/>
      <c r="AC104" s="337"/>
      <c r="AD104" s="337"/>
      <c r="AE104" s="346"/>
      <c r="AF104" s="342"/>
      <c r="AG104" s="347"/>
      <c r="AH104" s="342"/>
      <c r="AI104" s="342"/>
      <c r="AJ104" s="342"/>
      <c r="AK104" s="342"/>
      <c r="AL104" s="362"/>
      <c r="AM104" s="349">
        <f t="shared" si="15"/>
        <v>0</v>
      </c>
      <c r="AN104" s="334"/>
    </row>
    <row r="105" spans="1:40" ht="14.25" customHeight="1">
      <c r="A105" s="589" t="s">
        <v>177</v>
      </c>
      <c r="B105" s="591"/>
      <c r="C105" s="337">
        <f aca="true" t="shared" si="16" ref="C105:AK105">SUM(C99:C104)</f>
        <v>0</v>
      </c>
      <c r="D105" s="378">
        <f t="shared" si="16"/>
        <v>0</v>
      </c>
      <c r="E105" s="379">
        <f t="shared" si="16"/>
        <v>0</v>
      </c>
      <c r="F105" s="361">
        <f t="shared" si="16"/>
        <v>0</v>
      </c>
      <c r="G105" s="378">
        <f t="shared" si="16"/>
        <v>0</v>
      </c>
      <c r="H105" s="378">
        <f t="shared" si="16"/>
        <v>0</v>
      </c>
      <c r="I105" s="380">
        <f t="shared" si="16"/>
        <v>0</v>
      </c>
      <c r="J105" s="378">
        <f t="shared" si="16"/>
        <v>0</v>
      </c>
      <c r="K105" s="378">
        <f t="shared" si="16"/>
        <v>0</v>
      </c>
      <c r="L105" s="378">
        <f t="shared" si="16"/>
        <v>0</v>
      </c>
      <c r="M105" s="378">
        <f t="shared" si="16"/>
        <v>0</v>
      </c>
      <c r="N105" s="378">
        <f t="shared" si="16"/>
        <v>0</v>
      </c>
      <c r="O105" s="378">
        <f t="shared" si="16"/>
        <v>0</v>
      </c>
      <c r="P105" s="378">
        <f t="shared" si="16"/>
        <v>0</v>
      </c>
      <c r="Q105" s="378">
        <f t="shared" si="16"/>
        <v>0</v>
      </c>
      <c r="R105" s="378">
        <f t="shared" si="16"/>
        <v>0</v>
      </c>
      <c r="S105" s="378">
        <f t="shared" si="16"/>
        <v>0</v>
      </c>
      <c r="T105" s="347">
        <f t="shared" si="16"/>
        <v>0</v>
      </c>
      <c r="U105" s="361">
        <f t="shared" si="16"/>
        <v>0</v>
      </c>
      <c r="V105" s="378">
        <f t="shared" si="16"/>
        <v>0</v>
      </c>
      <c r="W105" s="378">
        <f t="shared" si="16"/>
        <v>0</v>
      </c>
      <c r="X105" s="378">
        <f t="shared" si="16"/>
        <v>0</v>
      </c>
      <c r="Y105" s="378">
        <f t="shared" si="16"/>
        <v>0</v>
      </c>
      <c r="Z105" s="364">
        <f t="shared" si="16"/>
        <v>0</v>
      </c>
      <c r="AA105" s="365">
        <f t="shared" si="16"/>
        <v>0</v>
      </c>
      <c r="AB105" s="365">
        <f t="shared" si="16"/>
        <v>0</v>
      </c>
      <c r="AC105" s="365">
        <f t="shared" si="16"/>
        <v>0</v>
      </c>
      <c r="AD105" s="365">
        <f t="shared" si="16"/>
        <v>0</v>
      </c>
      <c r="AE105" s="366">
        <f t="shared" si="16"/>
        <v>0</v>
      </c>
      <c r="AF105" s="378">
        <f t="shared" si="16"/>
        <v>0</v>
      </c>
      <c r="AG105" s="367">
        <f t="shared" si="16"/>
        <v>0</v>
      </c>
      <c r="AH105" s="378">
        <f t="shared" si="16"/>
        <v>0</v>
      </c>
      <c r="AI105" s="378">
        <f t="shared" si="16"/>
        <v>0</v>
      </c>
      <c r="AJ105" s="378">
        <f t="shared" si="16"/>
        <v>0</v>
      </c>
      <c r="AK105" s="378">
        <f t="shared" si="16"/>
        <v>0</v>
      </c>
      <c r="AL105" s="362">
        <f>SUM(AL99:AL104)</f>
        <v>0</v>
      </c>
      <c r="AM105" s="381">
        <f t="shared" si="15"/>
        <v>0</v>
      </c>
      <c r="AN105" s="369"/>
    </row>
    <row r="106" spans="1:40" ht="8.25" customHeight="1">
      <c r="A106" s="370"/>
      <c r="B106" s="371"/>
      <c r="C106" s="338"/>
      <c r="D106" s="351"/>
      <c r="E106" s="351"/>
      <c r="F106" s="351"/>
      <c r="G106" s="351"/>
      <c r="H106" s="351"/>
      <c r="I106" s="351"/>
      <c r="J106" s="351"/>
      <c r="K106" s="351"/>
      <c r="L106" s="351"/>
      <c r="M106" s="351"/>
      <c r="N106" s="351"/>
      <c r="O106" s="351"/>
      <c r="P106" s="351"/>
      <c r="Q106" s="351"/>
      <c r="R106" s="351"/>
      <c r="S106" s="351"/>
      <c r="T106" s="338"/>
      <c r="U106" s="338"/>
      <c r="V106" s="351"/>
      <c r="W106" s="351"/>
      <c r="X106" s="351"/>
      <c r="Y106" s="351"/>
      <c r="Z106" s="338"/>
      <c r="AA106" s="338"/>
      <c r="AB106" s="338"/>
      <c r="AC106" s="338"/>
      <c r="AD106" s="338"/>
      <c r="AE106" s="338"/>
      <c r="AF106" s="351"/>
      <c r="AG106" s="338"/>
      <c r="AH106" s="351"/>
      <c r="AI106" s="351"/>
      <c r="AJ106" s="351"/>
      <c r="AK106" s="351"/>
      <c r="AL106" s="372"/>
      <c r="AM106" s="373"/>
      <c r="AN106" s="334"/>
    </row>
    <row r="107" spans="1:40" ht="15">
      <c r="A107" s="335" t="s">
        <v>178</v>
      </c>
      <c r="B107" s="336" t="s">
        <v>179</v>
      </c>
      <c r="C107" s="337"/>
      <c r="D107" s="338"/>
      <c r="E107" s="338"/>
      <c r="F107" s="338"/>
      <c r="G107" s="338"/>
      <c r="H107" s="338"/>
      <c r="I107" s="338"/>
      <c r="J107" s="338"/>
      <c r="K107" s="338"/>
      <c r="L107" s="338"/>
      <c r="M107" s="338"/>
      <c r="N107" s="338"/>
      <c r="O107" s="338"/>
      <c r="P107" s="338"/>
      <c r="Q107" s="338"/>
      <c r="R107" s="338"/>
      <c r="S107" s="338"/>
      <c r="T107" s="337"/>
      <c r="U107" s="337"/>
      <c r="V107" s="338"/>
      <c r="W107" s="338"/>
      <c r="X107" s="338"/>
      <c r="Y107" s="338"/>
      <c r="Z107" s="337"/>
      <c r="AA107" s="337"/>
      <c r="AB107" s="337"/>
      <c r="AC107" s="337"/>
      <c r="AD107" s="337"/>
      <c r="AE107" s="337"/>
      <c r="AF107" s="338"/>
      <c r="AG107" s="337"/>
      <c r="AH107" s="338"/>
      <c r="AI107" s="338"/>
      <c r="AJ107" s="338"/>
      <c r="AK107" s="338"/>
      <c r="AL107" s="374"/>
      <c r="AM107" s="339"/>
      <c r="AN107" s="334"/>
    </row>
    <row r="108" spans="1:40" ht="14.25" customHeight="1">
      <c r="A108" s="375">
        <v>911</v>
      </c>
      <c r="B108" s="341" t="s">
        <v>180</v>
      </c>
      <c r="C108" s="337"/>
      <c r="D108" s="356"/>
      <c r="E108" s="357"/>
      <c r="F108" s="356"/>
      <c r="G108" s="356"/>
      <c r="H108" s="356"/>
      <c r="I108" s="358"/>
      <c r="J108" s="356"/>
      <c r="K108" s="356"/>
      <c r="L108" s="356"/>
      <c r="M108" s="356"/>
      <c r="N108" s="356"/>
      <c r="O108" s="356"/>
      <c r="P108" s="356"/>
      <c r="Q108" s="356"/>
      <c r="R108" s="356"/>
      <c r="S108" s="356"/>
      <c r="T108" s="345"/>
      <c r="U108" s="346"/>
      <c r="V108" s="356"/>
      <c r="W108" s="356"/>
      <c r="X108" s="356"/>
      <c r="Y108" s="356"/>
      <c r="Z108" s="345"/>
      <c r="AA108" s="337"/>
      <c r="AB108" s="337"/>
      <c r="AC108" s="337"/>
      <c r="AD108" s="337"/>
      <c r="AE108" s="346"/>
      <c r="AF108" s="356"/>
      <c r="AG108" s="347"/>
      <c r="AH108" s="356"/>
      <c r="AI108" s="356"/>
      <c r="AJ108" s="356"/>
      <c r="AK108" s="356"/>
      <c r="AL108" s="395"/>
      <c r="AM108" s="360">
        <f>SUM(C108:AL108)</f>
        <v>0</v>
      </c>
      <c r="AN108" s="334"/>
    </row>
    <row r="109" spans="1:40" ht="14.25" customHeight="1">
      <c r="A109" s="375">
        <v>913</v>
      </c>
      <c r="B109" s="341" t="s">
        <v>181</v>
      </c>
      <c r="C109" s="337"/>
      <c r="D109" s="356"/>
      <c r="E109" s="357"/>
      <c r="F109" s="356"/>
      <c r="G109" s="356"/>
      <c r="H109" s="356"/>
      <c r="I109" s="358"/>
      <c r="J109" s="356"/>
      <c r="K109" s="356"/>
      <c r="L109" s="356"/>
      <c r="M109" s="356"/>
      <c r="N109" s="356"/>
      <c r="O109" s="356"/>
      <c r="P109" s="356"/>
      <c r="Q109" s="356"/>
      <c r="R109" s="356"/>
      <c r="S109" s="356"/>
      <c r="T109" s="345"/>
      <c r="U109" s="346"/>
      <c r="V109" s="356"/>
      <c r="W109" s="356"/>
      <c r="X109" s="356"/>
      <c r="Y109" s="356"/>
      <c r="Z109" s="345"/>
      <c r="AA109" s="337"/>
      <c r="AB109" s="337"/>
      <c r="AC109" s="337"/>
      <c r="AD109" s="337"/>
      <c r="AE109" s="346"/>
      <c r="AF109" s="356"/>
      <c r="AG109" s="347"/>
      <c r="AH109" s="356"/>
      <c r="AI109" s="356"/>
      <c r="AJ109" s="356"/>
      <c r="AK109" s="356"/>
      <c r="AL109" s="395"/>
      <c r="AM109" s="360">
        <f aca="true" t="shared" si="17" ref="AM109:AM130">SUM(C109:AL109)</f>
        <v>0</v>
      </c>
      <c r="AN109" s="334"/>
    </row>
    <row r="110" spans="1:40" ht="14.25" customHeight="1">
      <c r="A110" s="375">
        <v>914</v>
      </c>
      <c r="B110" s="341" t="s">
        <v>182</v>
      </c>
      <c r="C110" s="337"/>
      <c r="D110" s="356"/>
      <c r="E110" s="357"/>
      <c r="F110" s="356"/>
      <c r="G110" s="356"/>
      <c r="H110" s="356"/>
      <c r="I110" s="358"/>
      <c r="J110" s="356"/>
      <c r="K110" s="356"/>
      <c r="L110" s="356"/>
      <c r="M110" s="356"/>
      <c r="N110" s="356"/>
      <c r="O110" s="356"/>
      <c r="P110" s="356"/>
      <c r="Q110" s="356"/>
      <c r="R110" s="356"/>
      <c r="S110" s="356"/>
      <c r="T110" s="345"/>
      <c r="U110" s="346"/>
      <c r="V110" s="356"/>
      <c r="W110" s="356"/>
      <c r="X110" s="356"/>
      <c r="Y110" s="356"/>
      <c r="Z110" s="345"/>
      <c r="AA110" s="337"/>
      <c r="AB110" s="337"/>
      <c r="AC110" s="337"/>
      <c r="AD110" s="337"/>
      <c r="AE110" s="346"/>
      <c r="AF110" s="356"/>
      <c r="AG110" s="347"/>
      <c r="AH110" s="356"/>
      <c r="AI110" s="356"/>
      <c r="AJ110" s="356"/>
      <c r="AK110" s="356"/>
      <c r="AL110" s="395"/>
      <c r="AM110" s="360">
        <f t="shared" si="17"/>
        <v>0</v>
      </c>
      <c r="AN110" s="334"/>
    </row>
    <row r="111" spans="1:40" ht="14.25" customHeight="1">
      <c r="A111" s="375">
        <v>921</v>
      </c>
      <c r="B111" s="341" t="s">
        <v>488</v>
      </c>
      <c r="C111" s="337"/>
      <c r="D111" s="351"/>
      <c r="E111" s="351"/>
      <c r="F111" s="351"/>
      <c r="G111" s="351"/>
      <c r="H111" s="351"/>
      <c r="I111" s="351"/>
      <c r="J111" s="351"/>
      <c r="K111" s="351"/>
      <c r="L111" s="351"/>
      <c r="M111" s="351"/>
      <c r="N111" s="351"/>
      <c r="O111" s="351"/>
      <c r="P111" s="351"/>
      <c r="Q111" s="351"/>
      <c r="R111" s="351"/>
      <c r="S111" s="351"/>
      <c r="T111" s="337"/>
      <c r="U111" s="337"/>
      <c r="V111" s="351"/>
      <c r="W111" s="351"/>
      <c r="X111" s="351"/>
      <c r="Y111" s="351"/>
      <c r="Z111" s="337"/>
      <c r="AA111" s="337"/>
      <c r="AB111" s="337"/>
      <c r="AC111" s="337"/>
      <c r="AD111" s="337"/>
      <c r="AE111" s="337"/>
      <c r="AF111" s="351"/>
      <c r="AG111" s="337"/>
      <c r="AH111" s="351"/>
      <c r="AI111" s="351"/>
      <c r="AJ111" s="351"/>
      <c r="AK111" s="351"/>
      <c r="AL111" s="374"/>
      <c r="AM111" s="377">
        <f t="shared" si="17"/>
        <v>0</v>
      </c>
      <c r="AN111" s="334"/>
    </row>
    <row r="112" spans="1:40" ht="14.25" customHeight="1">
      <c r="A112" s="375">
        <v>922</v>
      </c>
      <c r="B112" s="341" t="s">
        <v>183</v>
      </c>
      <c r="C112" s="337"/>
      <c r="D112" s="342"/>
      <c r="E112" s="343"/>
      <c r="F112" s="342"/>
      <c r="G112" s="342"/>
      <c r="H112" s="342"/>
      <c r="I112" s="344"/>
      <c r="J112" s="342"/>
      <c r="K112" s="342"/>
      <c r="L112" s="342"/>
      <c r="M112" s="342"/>
      <c r="N112" s="342"/>
      <c r="O112" s="342"/>
      <c r="P112" s="342"/>
      <c r="Q112" s="342"/>
      <c r="R112" s="342"/>
      <c r="S112" s="342"/>
      <c r="T112" s="337"/>
      <c r="U112" s="346"/>
      <c r="V112" s="342"/>
      <c r="W112" s="342"/>
      <c r="X112" s="342"/>
      <c r="Y112" s="342"/>
      <c r="Z112" s="345"/>
      <c r="AA112" s="337"/>
      <c r="AB112" s="337"/>
      <c r="AC112" s="337"/>
      <c r="AD112" s="337"/>
      <c r="AE112" s="346"/>
      <c r="AF112" s="342"/>
      <c r="AG112" s="347"/>
      <c r="AH112" s="342"/>
      <c r="AI112" s="342"/>
      <c r="AJ112" s="342"/>
      <c r="AK112" s="342"/>
      <c r="AL112" s="348"/>
      <c r="AM112" s="349">
        <f t="shared" si="17"/>
        <v>0</v>
      </c>
      <c r="AN112" s="334"/>
    </row>
    <row r="113" spans="1:40" ht="14.25" customHeight="1">
      <c r="A113" s="375">
        <v>923</v>
      </c>
      <c r="B113" s="341" t="s">
        <v>806</v>
      </c>
      <c r="C113" s="337"/>
      <c r="D113" s="351"/>
      <c r="E113" s="351"/>
      <c r="F113" s="351"/>
      <c r="G113" s="351"/>
      <c r="H113" s="351"/>
      <c r="I113" s="351"/>
      <c r="J113" s="351"/>
      <c r="K113" s="351"/>
      <c r="L113" s="351"/>
      <c r="M113" s="351"/>
      <c r="N113" s="351"/>
      <c r="O113" s="351"/>
      <c r="P113" s="351"/>
      <c r="Q113" s="351"/>
      <c r="R113" s="351"/>
      <c r="S113" s="351"/>
      <c r="T113" s="337"/>
      <c r="U113" s="337"/>
      <c r="V113" s="351"/>
      <c r="W113" s="351"/>
      <c r="X113" s="351"/>
      <c r="Y113" s="351"/>
      <c r="Z113" s="337"/>
      <c r="AA113" s="337"/>
      <c r="AB113" s="337"/>
      <c r="AC113" s="337"/>
      <c r="AD113" s="337"/>
      <c r="AE113" s="337"/>
      <c r="AF113" s="351"/>
      <c r="AG113" s="337"/>
      <c r="AH113" s="351"/>
      <c r="AI113" s="351"/>
      <c r="AJ113" s="351"/>
      <c r="AK113" s="351"/>
      <c r="AL113" s="374"/>
      <c r="AM113" s="377">
        <f>SUM(C113:AL113)</f>
        <v>0</v>
      </c>
      <c r="AN113" s="334"/>
    </row>
    <row r="114" spans="1:40" ht="14.25" customHeight="1">
      <c r="A114" s="375">
        <v>930</v>
      </c>
      <c r="B114" s="341" t="s">
        <v>184</v>
      </c>
      <c r="C114" s="337"/>
      <c r="D114" s="342"/>
      <c r="E114" s="343"/>
      <c r="F114" s="342"/>
      <c r="G114" s="342"/>
      <c r="H114" s="342"/>
      <c r="I114" s="344"/>
      <c r="J114" s="342"/>
      <c r="K114" s="342"/>
      <c r="L114" s="342"/>
      <c r="M114" s="342"/>
      <c r="N114" s="342"/>
      <c r="O114" s="342"/>
      <c r="P114" s="342"/>
      <c r="Q114" s="342"/>
      <c r="R114" s="342"/>
      <c r="S114" s="342"/>
      <c r="T114" s="337"/>
      <c r="U114" s="346"/>
      <c r="V114" s="342"/>
      <c r="W114" s="342"/>
      <c r="X114" s="342"/>
      <c r="Y114" s="342"/>
      <c r="Z114" s="345"/>
      <c r="AA114" s="337"/>
      <c r="AB114" s="337"/>
      <c r="AC114" s="337"/>
      <c r="AD114" s="337"/>
      <c r="AE114" s="346"/>
      <c r="AF114" s="342"/>
      <c r="AG114" s="347"/>
      <c r="AH114" s="342"/>
      <c r="AI114" s="342"/>
      <c r="AJ114" s="342"/>
      <c r="AK114" s="342"/>
      <c r="AL114" s="395"/>
      <c r="AM114" s="349">
        <f t="shared" si="17"/>
        <v>0</v>
      </c>
      <c r="AN114" s="334"/>
    </row>
    <row r="115" spans="1:40" ht="14.25" customHeight="1">
      <c r="A115" s="375">
        <v>931</v>
      </c>
      <c r="B115" s="341" t="s">
        <v>185</v>
      </c>
      <c r="C115" s="337"/>
      <c r="D115" s="337"/>
      <c r="E115" s="337"/>
      <c r="F115" s="337"/>
      <c r="G115" s="337"/>
      <c r="H115" s="337"/>
      <c r="I115" s="337"/>
      <c r="J115" s="337"/>
      <c r="K115" s="337"/>
      <c r="L115" s="337"/>
      <c r="M115" s="337"/>
      <c r="N115" s="337"/>
      <c r="O115" s="337"/>
      <c r="P115" s="337"/>
      <c r="Q115" s="337"/>
      <c r="R115" s="337"/>
      <c r="S115" s="337"/>
      <c r="T115" s="337"/>
      <c r="U115" s="337"/>
      <c r="V115" s="337"/>
      <c r="W115" s="384"/>
      <c r="X115" s="337"/>
      <c r="Y115" s="337"/>
      <c r="Z115" s="337"/>
      <c r="AA115" s="337"/>
      <c r="AB115" s="337"/>
      <c r="AC115" s="337"/>
      <c r="AD115" s="337"/>
      <c r="AE115" s="337"/>
      <c r="AF115" s="337"/>
      <c r="AG115" s="337"/>
      <c r="AH115" s="337"/>
      <c r="AI115" s="337"/>
      <c r="AJ115" s="337"/>
      <c r="AK115" s="337"/>
      <c r="AL115" s="337"/>
      <c r="AM115" s="393">
        <f t="shared" si="17"/>
        <v>0</v>
      </c>
      <c r="AN115" s="334"/>
    </row>
    <row r="116" spans="1:40" ht="14.25" customHeight="1">
      <c r="A116" s="375">
        <v>932</v>
      </c>
      <c r="B116" s="341" t="s">
        <v>186</v>
      </c>
      <c r="C116" s="337"/>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37"/>
      <c r="AD116" s="337"/>
      <c r="AE116" s="337"/>
      <c r="AF116" s="337"/>
      <c r="AG116" s="337"/>
      <c r="AH116" s="337"/>
      <c r="AI116" s="337"/>
      <c r="AJ116" s="337"/>
      <c r="AK116" s="337"/>
      <c r="AL116" s="337"/>
      <c r="AM116" s="394">
        <f t="shared" si="17"/>
        <v>0</v>
      </c>
      <c r="AN116" s="334"/>
    </row>
    <row r="117" spans="1:40" ht="14.25" customHeight="1">
      <c r="A117" s="375">
        <v>933</v>
      </c>
      <c r="B117" s="341" t="s">
        <v>187</v>
      </c>
      <c r="C117" s="337"/>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7"/>
      <c r="AD117" s="337"/>
      <c r="AE117" s="337"/>
      <c r="AF117" s="337"/>
      <c r="AG117" s="337"/>
      <c r="AH117" s="337"/>
      <c r="AI117" s="337"/>
      <c r="AJ117" s="337"/>
      <c r="AK117" s="337"/>
      <c r="AL117" s="337"/>
      <c r="AM117" s="394">
        <f t="shared" si="17"/>
        <v>0</v>
      </c>
      <c r="AN117" s="334"/>
    </row>
    <row r="118" spans="1:40" ht="14.25" customHeight="1">
      <c r="A118" s="375">
        <v>934</v>
      </c>
      <c r="B118" s="341" t="s">
        <v>188</v>
      </c>
      <c r="C118" s="337"/>
      <c r="D118" s="337"/>
      <c r="E118" s="337"/>
      <c r="F118" s="337"/>
      <c r="G118" s="337"/>
      <c r="H118" s="337"/>
      <c r="I118" s="337"/>
      <c r="J118" s="337"/>
      <c r="K118" s="337"/>
      <c r="L118" s="337"/>
      <c r="M118" s="337"/>
      <c r="N118" s="337"/>
      <c r="O118" s="337"/>
      <c r="P118" s="337"/>
      <c r="Q118" s="337"/>
      <c r="R118" s="337"/>
      <c r="S118" s="337"/>
      <c r="T118" s="337"/>
      <c r="U118" s="337"/>
      <c r="V118" s="337"/>
      <c r="W118" s="337"/>
      <c r="X118" s="337"/>
      <c r="Y118" s="337"/>
      <c r="Z118" s="337"/>
      <c r="AA118" s="337"/>
      <c r="AB118" s="337"/>
      <c r="AC118" s="337"/>
      <c r="AD118" s="337"/>
      <c r="AE118" s="337"/>
      <c r="AF118" s="337"/>
      <c r="AG118" s="337"/>
      <c r="AH118" s="337"/>
      <c r="AI118" s="337"/>
      <c r="AJ118" s="337"/>
      <c r="AK118" s="337"/>
      <c r="AL118" s="337"/>
      <c r="AM118" s="394">
        <f t="shared" si="17"/>
        <v>0</v>
      </c>
      <c r="AN118" s="334"/>
    </row>
    <row r="119" spans="1:40" ht="14.25" customHeight="1">
      <c r="A119" s="375">
        <v>935</v>
      </c>
      <c r="B119" s="341" t="s">
        <v>189</v>
      </c>
      <c r="C119" s="337"/>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7"/>
      <c r="AD119" s="337"/>
      <c r="AE119" s="337"/>
      <c r="AF119" s="337"/>
      <c r="AG119" s="337"/>
      <c r="AH119" s="337"/>
      <c r="AI119" s="337"/>
      <c r="AJ119" s="337"/>
      <c r="AK119" s="337"/>
      <c r="AL119" s="337"/>
      <c r="AM119" s="394">
        <f t="shared" si="17"/>
        <v>0</v>
      </c>
      <c r="AN119" s="334"/>
    </row>
    <row r="120" spans="1:40" ht="14.25" customHeight="1">
      <c r="A120" s="375">
        <v>936</v>
      </c>
      <c r="B120" s="341" t="s">
        <v>190</v>
      </c>
      <c r="C120" s="337"/>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337"/>
      <c r="AE120" s="337"/>
      <c r="AF120" s="337"/>
      <c r="AG120" s="337"/>
      <c r="AH120" s="337"/>
      <c r="AI120" s="337"/>
      <c r="AJ120" s="337"/>
      <c r="AK120" s="337"/>
      <c r="AL120" s="337"/>
      <c r="AM120" s="394">
        <f t="shared" si="17"/>
        <v>0</v>
      </c>
      <c r="AN120" s="334"/>
    </row>
    <row r="121" spans="1:40" ht="14.25" customHeight="1">
      <c r="A121" s="375">
        <v>937</v>
      </c>
      <c r="B121" s="341" t="s">
        <v>191</v>
      </c>
      <c r="C121" s="337"/>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37"/>
      <c r="AE121" s="337"/>
      <c r="AF121" s="337"/>
      <c r="AG121" s="337"/>
      <c r="AH121" s="337"/>
      <c r="AI121" s="337"/>
      <c r="AJ121" s="337"/>
      <c r="AK121" s="337"/>
      <c r="AL121" s="337"/>
      <c r="AM121" s="394">
        <f t="shared" si="17"/>
        <v>0</v>
      </c>
      <c r="AN121" s="334"/>
    </row>
    <row r="122" spans="1:40" ht="14.25" customHeight="1">
      <c r="A122" s="375">
        <v>938</v>
      </c>
      <c r="B122" s="341" t="s">
        <v>192</v>
      </c>
      <c r="C122" s="337"/>
      <c r="D122" s="337"/>
      <c r="E122" s="337"/>
      <c r="F122" s="337"/>
      <c r="G122" s="337"/>
      <c r="H122" s="337"/>
      <c r="I122" s="337"/>
      <c r="J122" s="337"/>
      <c r="K122" s="337"/>
      <c r="L122" s="337"/>
      <c r="M122" s="337"/>
      <c r="N122" s="337"/>
      <c r="O122" s="337"/>
      <c r="P122" s="337"/>
      <c r="Q122" s="337"/>
      <c r="R122" s="337"/>
      <c r="S122" s="337"/>
      <c r="T122" s="337"/>
      <c r="U122" s="337"/>
      <c r="V122" s="337"/>
      <c r="W122" s="337"/>
      <c r="X122" s="337"/>
      <c r="Y122" s="337"/>
      <c r="Z122" s="337"/>
      <c r="AA122" s="337"/>
      <c r="AB122" s="337"/>
      <c r="AC122" s="337"/>
      <c r="AD122" s="337"/>
      <c r="AE122" s="337"/>
      <c r="AF122" s="337"/>
      <c r="AG122" s="337"/>
      <c r="AH122" s="337"/>
      <c r="AI122" s="337"/>
      <c r="AJ122" s="337"/>
      <c r="AK122" s="337"/>
      <c r="AL122" s="337"/>
      <c r="AM122" s="394">
        <f t="shared" si="17"/>
        <v>0</v>
      </c>
      <c r="AN122" s="334"/>
    </row>
    <row r="123" spans="1:40" ht="14.25" customHeight="1">
      <c r="A123" s="375">
        <v>939</v>
      </c>
      <c r="B123" s="341" t="s">
        <v>193</v>
      </c>
      <c r="C123" s="337"/>
      <c r="D123" s="337"/>
      <c r="E123" s="337"/>
      <c r="F123" s="337"/>
      <c r="G123" s="337"/>
      <c r="H123" s="337"/>
      <c r="I123" s="337"/>
      <c r="J123" s="337"/>
      <c r="K123" s="337"/>
      <c r="L123" s="337"/>
      <c r="M123" s="337"/>
      <c r="N123" s="337"/>
      <c r="O123" s="337"/>
      <c r="P123" s="337"/>
      <c r="Q123" s="337"/>
      <c r="R123" s="337"/>
      <c r="S123" s="337"/>
      <c r="T123" s="337"/>
      <c r="U123" s="337"/>
      <c r="V123" s="337"/>
      <c r="W123" s="337"/>
      <c r="X123" s="337"/>
      <c r="Y123" s="337"/>
      <c r="Z123" s="337"/>
      <c r="AA123" s="337"/>
      <c r="AB123" s="337"/>
      <c r="AC123" s="337"/>
      <c r="AD123" s="337"/>
      <c r="AE123" s="337"/>
      <c r="AF123" s="337"/>
      <c r="AG123" s="337"/>
      <c r="AH123" s="337"/>
      <c r="AI123" s="337"/>
      <c r="AJ123" s="337"/>
      <c r="AK123" s="337"/>
      <c r="AL123" s="337"/>
      <c r="AM123" s="396">
        <f t="shared" si="17"/>
        <v>0</v>
      </c>
      <c r="AN123" s="334"/>
    </row>
    <row r="124" spans="1:40" ht="14.25" customHeight="1">
      <c r="A124" s="375">
        <v>940</v>
      </c>
      <c r="B124" s="341" t="s">
        <v>194</v>
      </c>
      <c r="C124" s="337"/>
      <c r="D124" s="356"/>
      <c r="E124" s="357"/>
      <c r="F124" s="356"/>
      <c r="G124" s="356"/>
      <c r="H124" s="356"/>
      <c r="I124" s="358"/>
      <c r="J124" s="356"/>
      <c r="K124" s="356"/>
      <c r="L124" s="356"/>
      <c r="M124" s="356"/>
      <c r="N124" s="356"/>
      <c r="O124" s="356"/>
      <c r="P124" s="356"/>
      <c r="Q124" s="356"/>
      <c r="R124" s="356"/>
      <c r="S124" s="356"/>
      <c r="T124" s="345"/>
      <c r="U124" s="346"/>
      <c r="V124" s="356"/>
      <c r="W124" s="356"/>
      <c r="X124" s="356"/>
      <c r="Y124" s="356"/>
      <c r="Z124" s="345"/>
      <c r="AA124" s="337"/>
      <c r="AB124" s="337"/>
      <c r="AC124" s="337"/>
      <c r="AD124" s="337"/>
      <c r="AE124" s="346"/>
      <c r="AF124" s="356"/>
      <c r="AG124" s="347"/>
      <c r="AH124" s="356"/>
      <c r="AI124" s="356"/>
      <c r="AJ124" s="356"/>
      <c r="AK124" s="356"/>
      <c r="AL124" s="348"/>
      <c r="AM124" s="360">
        <f t="shared" si="17"/>
        <v>0</v>
      </c>
      <c r="AN124" s="334"/>
    </row>
    <row r="125" spans="1:40" ht="14.25" customHeight="1">
      <c r="A125" s="375">
        <v>942</v>
      </c>
      <c r="B125" s="341" t="s">
        <v>807</v>
      </c>
      <c r="C125" s="337"/>
      <c r="D125" s="337"/>
      <c r="E125" s="337"/>
      <c r="F125" s="337"/>
      <c r="G125" s="337"/>
      <c r="H125" s="337"/>
      <c r="I125" s="337"/>
      <c r="J125" s="337"/>
      <c r="K125" s="337"/>
      <c r="L125" s="337"/>
      <c r="M125" s="337"/>
      <c r="N125" s="356"/>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7"/>
      <c r="AJ125" s="337"/>
      <c r="AK125" s="337"/>
      <c r="AL125" s="337"/>
      <c r="AM125" s="360">
        <f t="shared" si="17"/>
        <v>0</v>
      </c>
      <c r="AN125" s="334"/>
    </row>
    <row r="126" spans="1:40" ht="14.25" customHeight="1">
      <c r="A126" s="375">
        <v>960</v>
      </c>
      <c r="B126" s="341" t="s">
        <v>195</v>
      </c>
      <c r="C126" s="337"/>
      <c r="D126" s="337"/>
      <c r="E126" s="337"/>
      <c r="F126" s="337"/>
      <c r="G126" s="337"/>
      <c r="H126" s="337"/>
      <c r="I126" s="337"/>
      <c r="J126" s="337"/>
      <c r="K126" s="337"/>
      <c r="L126" s="337"/>
      <c r="M126" s="337"/>
      <c r="N126" s="337"/>
      <c r="O126" s="337"/>
      <c r="P126" s="337"/>
      <c r="Q126" s="337"/>
      <c r="R126" s="337"/>
      <c r="S126" s="337"/>
      <c r="T126" s="337"/>
      <c r="U126" s="337"/>
      <c r="V126" s="337"/>
      <c r="W126" s="337"/>
      <c r="X126" s="337"/>
      <c r="Y126" s="337"/>
      <c r="Z126" s="337"/>
      <c r="AA126" s="337"/>
      <c r="AB126" s="337"/>
      <c r="AC126" s="337"/>
      <c r="AD126" s="337"/>
      <c r="AE126" s="337"/>
      <c r="AF126" s="337"/>
      <c r="AG126" s="337"/>
      <c r="AH126" s="337"/>
      <c r="AI126" s="337"/>
      <c r="AJ126" s="346"/>
      <c r="AK126" s="356"/>
      <c r="AL126" s="374"/>
      <c r="AM126" s="349">
        <f t="shared" si="17"/>
        <v>0</v>
      </c>
      <c r="AN126" s="334"/>
    </row>
    <row r="127" spans="1:40" ht="14.25" customHeight="1">
      <c r="A127" s="375">
        <v>970</v>
      </c>
      <c r="B127" s="341" t="s">
        <v>391</v>
      </c>
      <c r="C127" s="337"/>
      <c r="D127" s="337"/>
      <c r="E127" s="337"/>
      <c r="F127" s="337"/>
      <c r="G127" s="337"/>
      <c r="H127" s="337"/>
      <c r="I127" s="337"/>
      <c r="J127" s="337"/>
      <c r="K127" s="337"/>
      <c r="L127" s="337"/>
      <c r="M127" s="337"/>
      <c r="N127" s="337"/>
      <c r="O127" s="337"/>
      <c r="P127" s="337"/>
      <c r="Q127" s="337"/>
      <c r="R127" s="337"/>
      <c r="S127" s="337"/>
      <c r="T127" s="337"/>
      <c r="U127" s="337"/>
      <c r="V127" s="337"/>
      <c r="W127" s="337"/>
      <c r="X127" s="337"/>
      <c r="Y127" s="337"/>
      <c r="Z127" s="337"/>
      <c r="AA127" s="337"/>
      <c r="AB127" s="337"/>
      <c r="AC127" s="337"/>
      <c r="AD127" s="337"/>
      <c r="AE127" s="337"/>
      <c r="AF127" s="337"/>
      <c r="AG127" s="337"/>
      <c r="AH127" s="342"/>
      <c r="AI127" s="337"/>
      <c r="AJ127" s="337"/>
      <c r="AK127" s="337"/>
      <c r="AL127" s="374"/>
      <c r="AM127" s="349">
        <f t="shared" si="17"/>
        <v>0</v>
      </c>
      <c r="AN127" s="334"/>
    </row>
    <row r="128" spans="1:40" ht="14.25" customHeight="1">
      <c r="A128" s="375">
        <v>980</v>
      </c>
      <c r="B128" s="341" t="s">
        <v>196</v>
      </c>
      <c r="C128" s="337"/>
      <c r="D128" s="337"/>
      <c r="E128" s="337"/>
      <c r="F128" s="337"/>
      <c r="G128" s="337"/>
      <c r="H128" s="337"/>
      <c r="I128" s="337"/>
      <c r="J128" s="337"/>
      <c r="K128" s="337"/>
      <c r="L128" s="337"/>
      <c r="M128" s="337"/>
      <c r="N128" s="337"/>
      <c r="O128" s="337"/>
      <c r="P128" s="337"/>
      <c r="Q128" s="337"/>
      <c r="R128" s="337"/>
      <c r="S128" s="337"/>
      <c r="T128" s="337"/>
      <c r="U128" s="337"/>
      <c r="V128" s="337"/>
      <c r="W128" s="337"/>
      <c r="X128" s="337"/>
      <c r="Y128" s="337"/>
      <c r="Z128" s="337"/>
      <c r="AA128" s="337"/>
      <c r="AB128" s="337"/>
      <c r="AC128" s="337"/>
      <c r="AD128" s="337"/>
      <c r="AE128" s="337"/>
      <c r="AF128" s="337"/>
      <c r="AG128" s="346"/>
      <c r="AH128" s="356"/>
      <c r="AI128" s="337"/>
      <c r="AJ128" s="337"/>
      <c r="AK128" s="337"/>
      <c r="AL128" s="374"/>
      <c r="AM128" s="397">
        <f t="shared" si="17"/>
        <v>0</v>
      </c>
      <c r="AN128" s="334"/>
    </row>
    <row r="129" spans="1:40" ht="14.25" customHeight="1">
      <c r="A129" s="375">
        <v>990</v>
      </c>
      <c r="B129" s="341" t="s">
        <v>392</v>
      </c>
      <c r="C129" s="337"/>
      <c r="D129" s="338"/>
      <c r="E129" s="338"/>
      <c r="F129" s="338"/>
      <c r="G129" s="338"/>
      <c r="H129" s="338"/>
      <c r="I129" s="338"/>
      <c r="J129" s="338"/>
      <c r="K129" s="338"/>
      <c r="L129" s="338"/>
      <c r="M129" s="338"/>
      <c r="N129" s="338"/>
      <c r="O129" s="338"/>
      <c r="P129" s="338"/>
      <c r="Q129" s="338"/>
      <c r="R129" s="338"/>
      <c r="S129" s="338"/>
      <c r="T129" s="337"/>
      <c r="U129" s="337"/>
      <c r="V129" s="337"/>
      <c r="W129" s="337"/>
      <c r="X129" s="338"/>
      <c r="Y129" s="338"/>
      <c r="Z129" s="337"/>
      <c r="AA129" s="337"/>
      <c r="AB129" s="337"/>
      <c r="AC129" s="337"/>
      <c r="AD129" s="337"/>
      <c r="AE129" s="337"/>
      <c r="AF129" s="338"/>
      <c r="AG129" s="337"/>
      <c r="AH129" s="356"/>
      <c r="AI129" s="338"/>
      <c r="AJ129" s="338"/>
      <c r="AK129" s="338"/>
      <c r="AL129" s="374"/>
      <c r="AM129" s="360">
        <f t="shared" si="17"/>
        <v>0</v>
      </c>
      <c r="AN129" s="334"/>
    </row>
    <row r="130" spans="1:40" ht="14.25" customHeight="1">
      <c r="A130" s="589" t="s">
        <v>197</v>
      </c>
      <c r="B130" s="591"/>
      <c r="C130" s="337">
        <f aca="true" t="shared" si="18" ref="C130:AL130">SUM(C108:C129)-C127</f>
        <v>0</v>
      </c>
      <c r="D130" s="378">
        <f>SUM(D108:D129)-D127</f>
        <v>0</v>
      </c>
      <c r="E130" s="362">
        <f t="shared" si="18"/>
        <v>0</v>
      </c>
      <c r="F130" s="361">
        <f t="shared" si="18"/>
        <v>0</v>
      </c>
      <c r="G130" s="361">
        <f t="shared" si="18"/>
        <v>0</v>
      </c>
      <c r="H130" s="361">
        <f t="shared" si="18"/>
        <v>0</v>
      </c>
      <c r="I130" s="380">
        <f t="shared" si="18"/>
        <v>0</v>
      </c>
      <c r="J130" s="378">
        <f t="shared" si="18"/>
        <v>0</v>
      </c>
      <c r="K130" s="378">
        <f t="shared" si="18"/>
        <v>0</v>
      </c>
      <c r="L130" s="378">
        <f t="shared" si="18"/>
        <v>0</v>
      </c>
      <c r="M130" s="378">
        <f t="shared" si="18"/>
        <v>0</v>
      </c>
      <c r="N130" s="378">
        <f t="shared" si="18"/>
        <v>0</v>
      </c>
      <c r="O130" s="378">
        <f t="shared" si="18"/>
        <v>0</v>
      </c>
      <c r="P130" s="378">
        <f t="shared" si="18"/>
        <v>0</v>
      </c>
      <c r="Q130" s="378">
        <f t="shared" si="18"/>
        <v>0</v>
      </c>
      <c r="R130" s="378">
        <f t="shared" si="18"/>
        <v>0</v>
      </c>
      <c r="S130" s="378">
        <f t="shared" si="18"/>
        <v>0</v>
      </c>
      <c r="T130" s="364">
        <f t="shared" si="18"/>
        <v>0</v>
      </c>
      <c r="U130" s="365">
        <f t="shared" si="18"/>
        <v>0</v>
      </c>
      <c r="V130" s="378">
        <f t="shared" si="18"/>
        <v>0</v>
      </c>
      <c r="W130" s="378">
        <f t="shared" si="18"/>
        <v>0</v>
      </c>
      <c r="X130" s="378">
        <f t="shared" si="18"/>
        <v>0</v>
      </c>
      <c r="Y130" s="378">
        <f t="shared" si="18"/>
        <v>0</v>
      </c>
      <c r="Z130" s="364">
        <f t="shared" si="18"/>
        <v>0</v>
      </c>
      <c r="AA130" s="365">
        <f t="shared" si="18"/>
        <v>0</v>
      </c>
      <c r="AB130" s="365">
        <f t="shared" si="18"/>
        <v>0</v>
      </c>
      <c r="AC130" s="365">
        <f t="shared" si="18"/>
        <v>0</v>
      </c>
      <c r="AD130" s="365">
        <f t="shared" si="18"/>
        <v>0</v>
      </c>
      <c r="AE130" s="366">
        <f t="shared" si="18"/>
        <v>0</v>
      </c>
      <c r="AF130" s="378">
        <f t="shared" si="18"/>
        <v>0</v>
      </c>
      <c r="AG130" s="367">
        <f t="shared" si="18"/>
        <v>0</v>
      </c>
      <c r="AH130" s="378">
        <f t="shared" si="18"/>
        <v>0</v>
      </c>
      <c r="AI130" s="378">
        <f t="shared" si="18"/>
        <v>0</v>
      </c>
      <c r="AJ130" s="378">
        <f t="shared" si="18"/>
        <v>0</v>
      </c>
      <c r="AK130" s="378">
        <f t="shared" si="18"/>
        <v>0</v>
      </c>
      <c r="AL130" s="398">
        <f t="shared" si="18"/>
        <v>0</v>
      </c>
      <c r="AM130" s="381">
        <f t="shared" si="17"/>
        <v>0</v>
      </c>
      <c r="AN130" s="369"/>
    </row>
    <row r="131" spans="1:40" ht="8.25" customHeight="1" thickBot="1">
      <c r="A131" s="370"/>
      <c r="B131" s="371"/>
      <c r="C131" s="337"/>
      <c r="D131" s="384"/>
      <c r="E131" s="337"/>
      <c r="F131" s="337"/>
      <c r="G131" s="337"/>
      <c r="H131" s="337"/>
      <c r="I131" s="384"/>
      <c r="J131" s="384"/>
      <c r="K131" s="384"/>
      <c r="L131" s="384"/>
      <c r="M131" s="384"/>
      <c r="N131" s="384"/>
      <c r="O131" s="384"/>
      <c r="P131" s="384"/>
      <c r="Q131" s="384"/>
      <c r="R131" s="384"/>
      <c r="S131" s="384"/>
      <c r="T131" s="337"/>
      <c r="U131" s="337"/>
      <c r="V131" s="384"/>
      <c r="W131" s="384"/>
      <c r="X131" s="384"/>
      <c r="Y131" s="384"/>
      <c r="Z131" s="337"/>
      <c r="AA131" s="337"/>
      <c r="AB131" s="337"/>
      <c r="AC131" s="337"/>
      <c r="AD131" s="337"/>
      <c r="AE131" s="337"/>
      <c r="AF131" s="384"/>
      <c r="AG131" s="337"/>
      <c r="AH131" s="384"/>
      <c r="AI131" s="384"/>
      <c r="AJ131" s="384"/>
      <c r="AK131" s="384"/>
      <c r="AL131" s="374"/>
      <c r="AM131" s="399"/>
      <c r="AN131" s="334"/>
    </row>
    <row r="132" spans="1:40" s="408" customFormat="1" ht="16.5" thickBot="1">
      <c r="A132" s="592" t="s">
        <v>198</v>
      </c>
      <c r="B132" s="593"/>
      <c r="C132" s="401">
        <f aca="true" t="shared" si="19" ref="C132:AL132">SUM(C11,C17,C29,C37,C48,C60,C82,C96,C105,C130)</f>
        <v>0</v>
      </c>
      <c r="D132" s="402">
        <f t="shared" si="19"/>
        <v>0</v>
      </c>
      <c r="E132" s="402">
        <f t="shared" si="19"/>
        <v>0</v>
      </c>
      <c r="F132" s="402">
        <f t="shared" si="19"/>
        <v>0</v>
      </c>
      <c r="G132" s="402">
        <f t="shared" si="19"/>
        <v>0</v>
      </c>
      <c r="H132" s="402">
        <f t="shared" si="19"/>
        <v>0</v>
      </c>
      <c r="I132" s="402">
        <f t="shared" si="19"/>
        <v>0</v>
      </c>
      <c r="J132" s="402">
        <f t="shared" si="19"/>
        <v>0</v>
      </c>
      <c r="K132" s="402">
        <f t="shared" si="19"/>
        <v>0</v>
      </c>
      <c r="L132" s="402">
        <f t="shared" si="19"/>
        <v>0</v>
      </c>
      <c r="M132" s="402">
        <f t="shared" si="19"/>
        <v>0</v>
      </c>
      <c r="N132" s="402">
        <f t="shared" si="19"/>
        <v>0</v>
      </c>
      <c r="O132" s="402">
        <f t="shared" si="19"/>
        <v>0</v>
      </c>
      <c r="P132" s="402">
        <f t="shared" si="19"/>
        <v>0</v>
      </c>
      <c r="Q132" s="402">
        <f t="shared" si="19"/>
        <v>0</v>
      </c>
      <c r="R132" s="402">
        <f t="shared" si="19"/>
        <v>0</v>
      </c>
      <c r="S132" s="402">
        <f t="shared" si="19"/>
        <v>0</v>
      </c>
      <c r="T132" s="402">
        <f t="shared" si="19"/>
        <v>0</v>
      </c>
      <c r="U132" s="402">
        <f t="shared" si="19"/>
        <v>0</v>
      </c>
      <c r="V132" s="402">
        <f t="shared" si="19"/>
        <v>0</v>
      </c>
      <c r="W132" s="402">
        <f t="shared" si="19"/>
        <v>0</v>
      </c>
      <c r="X132" s="402">
        <f t="shared" si="19"/>
        <v>0</v>
      </c>
      <c r="Y132" s="402">
        <f t="shared" si="19"/>
        <v>0</v>
      </c>
      <c r="Z132" s="403">
        <f t="shared" si="19"/>
        <v>0</v>
      </c>
      <c r="AA132" s="404">
        <f t="shared" si="19"/>
        <v>0</v>
      </c>
      <c r="AB132" s="404">
        <f t="shared" si="19"/>
        <v>0</v>
      </c>
      <c r="AC132" s="404">
        <f t="shared" si="19"/>
        <v>0</v>
      </c>
      <c r="AD132" s="404">
        <f t="shared" si="19"/>
        <v>0</v>
      </c>
      <c r="AE132" s="401">
        <f t="shared" si="19"/>
        <v>0</v>
      </c>
      <c r="AF132" s="402">
        <f t="shared" si="19"/>
        <v>0</v>
      </c>
      <c r="AG132" s="405">
        <f t="shared" si="19"/>
        <v>0</v>
      </c>
      <c r="AH132" s="402">
        <f t="shared" si="19"/>
        <v>0</v>
      </c>
      <c r="AI132" s="402">
        <f t="shared" si="19"/>
        <v>0</v>
      </c>
      <c r="AJ132" s="402">
        <f t="shared" si="19"/>
        <v>0</v>
      </c>
      <c r="AK132" s="402">
        <f t="shared" si="19"/>
        <v>0</v>
      </c>
      <c r="AL132" s="406">
        <f t="shared" si="19"/>
        <v>0</v>
      </c>
      <c r="AM132" s="407">
        <f>SUM(C132:AL132)</f>
        <v>0</v>
      </c>
      <c r="AN132" s="334"/>
    </row>
    <row r="133" spans="1:40" s="411" customFormat="1" ht="8.25" customHeight="1">
      <c r="A133" s="409"/>
      <c r="B133" s="329"/>
      <c r="C133" s="337"/>
      <c r="D133" s="337"/>
      <c r="E133" s="337"/>
      <c r="F133" s="337"/>
      <c r="G133" s="337"/>
      <c r="H133" s="337"/>
      <c r="I133" s="337"/>
      <c r="J133" s="337"/>
      <c r="K133" s="337"/>
      <c r="L133" s="337"/>
      <c r="M133" s="337"/>
      <c r="N133" s="337"/>
      <c r="O133" s="337"/>
      <c r="P133" s="337"/>
      <c r="Q133" s="337"/>
      <c r="R133" s="337"/>
      <c r="S133" s="337"/>
      <c r="T133" s="337"/>
      <c r="U133" s="337"/>
      <c r="V133" s="337"/>
      <c r="W133" s="337"/>
      <c r="X133" s="337"/>
      <c r="Y133" s="337"/>
      <c r="Z133" s="337"/>
      <c r="AA133" s="337"/>
      <c r="AB133" s="337"/>
      <c r="AC133" s="337"/>
      <c r="AD133" s="337"/>
      <c r="AE133" s="337"/>
      <c r="AF133" s="337"/>
      <c r="AG133" s="337"/>
      <c r="AH133" s="337"/>
      <c r="AI133" s="337"/>
      <c r="AJ133" s="337"/>
      <c r="AK133" s="337"/>
      <c r="AL133" s="374"/>
      <c r="AM133" s="410"/>
      <c r="AN133" s="334"/>
    </row>
    <row r="134" spans="1:40" ht="18">
      <c r="A134" s="594" t="s">
        <v>199</v>
      </c>
      <c r="B134" s="595"/>
      <c r="C134" s="412"/>
      <c r="D134" s="337"/>
      <c r="E134" s="337"/>
      <c r="F134" s="337"/>
      <c r="G134" s="337"/>
      <c r="H134" s="337"/>
      <c r="I134" s="337"/>
      <c r="J134" s="337"/>
      <c r="K134" s="337"/>
      <c r="L134" s="337"/>
      <c r="M134" s="337"/>
      <c r="N134" s="337"/>
      <c r="O134" s="337"/>
      <c r="P134" s="337"/>
      <c r="Q134" s="337"/>
      <c r="R134" s="337"/>
      <c r="S134" s="337"/>
      <c r="T134" s="337"/>
      <c r="U134" s="337"/>
      <c r="V134" s="337"/>
      <c r="W134" s="337"/>
      <c r="X134" s="337"/>
      <c r="Y134" s="337"/>
      <c r="Z134" s="337"/>
      <c r="AA134" s="337"/>
      <c r="AB134" s="337"/>
      <c r="AC134" s="337"/>
      <c r="AD134" s="337"/>
      <c r="AE134" s="337"/>
      <c r="AF134" s="337"/>
      <c r="AG134" s="337"/>
      <c r="AH134" s="337"/>
      <c r="AI134" s="337"/>
      <c r="AJ134" s="337"/>
      <c r="AK134" s="337"/>
      <c r="AL134" s="374"/>
      <c r="AM134" s="410"/>
      <c r="AN134" s="334"/>
    </row>
    <row r="135" spans="1:40" ht="8.25" customHeight="1">
      <c r="A135" s="413"/>
      <c r="B135" s="414"/>
      <c r="C135" s="415"/>
      <c r="D135" s="338"/>
      <c r="E135" s="338"/>
      <c r="F135" s="338"/>
      <c r="G135" s="338"/>
      <c r="H135" s="338"/>
      <c r="I135" s="338"/>
      <c r="J135" s="338"/>
      <c r="K135" s="338"/>
      <c r="L135" s="338"/>
      <c r="M135" s="338"/>
      <c r="N135" s="338"/>
      <c r="O135" s="338"/>
      <c r="P135" s="338"/>
      <c r="Q135" s="338"/>
      <c r="R135" s="338"/>
      <c r="S135" s="338"/>
      <c r="T135" s="338"/>
      <c r="U135" s="338"/>
      <c r="V135" s="338"/>
      <c r="W135" s="338"/>
      <c r="X135" s="338"/>
      <c r="Y135" s="338"/>
      <c r="Z135" s="338"/>
      <c r="AA135" s="338"/>
      <c r="AB135" s="338"/>
      <c r="AC135" s="338"/>
      <c r="AD135" s="338"/>
      <c r="AE135" s="338"/>
      <c r="AF135" s="338"/>
      <c r="AG135" s="338"/>
      <c r="AH135" s="338"/>
      <c r="AI135" s="338"/>
      <c r="AJ135" s="338"/>
      <c r="AK135" s="338"/>
      <c r="AL135" s="372"/>
      <c r="AM135" s="339"/>
      <c r="AN135" s="334"/>
    </row>
    <row r="136" spans="1:40" ht="14.25" customHeight="1">
      <c r="A136" s="416" t="s">
        <v>386</v>
      </c>
      <c r="B136" s="417" t="s">
        <v>200</v>
      </c>
      <c r="C136" s="412"/>
      <c r="D136" s="351"/>
      <c r="E136" s="418"/>
      <c r="F136" s="353"/>
      <c r="G136" s="353"/>
      <c r="H136" s="353"/>
      <c r="I136" s="383"/>
      <c r="J136" s="351"/>
      <c r="K136" s="351"/>
      <c r="L136" s="351"/>
      <c r="M136" s="351"/>
      <c r="N136" s="351"/>
      <c r="O136" s="351"/>
      <c r="P136" s="342"/>
      <c r="Q136" s="351"/>
      <c r="R136" s="351"/>
      <c r="S136" s="351"/>
      <c r="T136" s="337"/>
      <c r="U136" s="337"/>
      <c r="V136" s="351"/>
      <c r="W136" s="351"/>
      <c r="X136" s="351"/>
      <c r="Y136" s="351"/>
      <c r="Z136" s="337"/>
      <c r="AA136" s="337"/>
      <c r="AB136" s="337"/>
      <c r="AC136" s="337"/>
      <c r="AD136" s="337"/>
      <c r="AE136" s="337"/>
      <c r="AF136" s="384"/>
      <c r="AG136" s="337"/>
      <c r="AH136" s="351"/>
      <c r="AI136" s="351"/>
      <c r="AJ136" s="346"/>
      <c r="AK136" s="353"/>
      <c r="AL136" s="419"/>
      <c r="AM136" s="349">
        <f>SUM(C136:AL136)</f>
        <v>0</v>
      </c>
      <c r="AN136" s="334"/>
    </row>
    <row r="137" spans="1:40" ht="14.25" customHeight="1" thickBot="1">
      <c r="A137" s="420" t="s">
        <v>387</v>
      </c>
      <c r="B137" s="421" t="s">
        <v>201</v>
      </c>
      <c r="C137" s="422"/>
      <c r="D137" s="423"/>
      <c r="E137" s="423"/>
      <c r="F137" s="423"/>
      <c r="G137" s="423"/>
      <c r="H137" s="423"/>
      <c r="I137" s="423"/>
      <c r="J137" s="423"/>
      <c r="K137" s="423"/>
      <c r="L137" s="423"/>
      <c r="M137" s="423"/>
      <c r="N137" s="423"/>
      <c r="O137" s="423"/>
      <c r="P137" s="424"/>
      <c r="Q137" s="423"/>
      <c r="R137" s="423"/>
      <c r="S137" s="423"/>
      <c r="T137" s="423"/>
      <c r="U137" s="423"/>
      <c r="V137" s="423"/>
      <c r="W137" s="423"/>
      <c r="X137" s="423"/>
      <c r="Y137" s="423"/>
      <c r="Z137" s="425"/>
      <c r="AA137" s="426"/>
      <c r="AB137" s="426"/>
      <c r="AC137" s="426"/>
      <c r="AD137" s="426"/>
      <c r="AE137" s="426"/>
      <c r="AF137" s="426"/>
      <c r="AG137" s="422"/>
      <c r="AH137" s="423"/>
      <c r="AI137" s="423"/>
      <c r="AJ137" s="423"/>
      <c r="AK137" s="423"/>
      <c r="AL137" s="427"/>
      <c r="AM137" s="428">
        <f>SUM(C137:AL137)</f>
        <v>0</v>
      </c>
      <c r="AN137" s="334"/>
    </row>
    <row r="138" spans="1:40" s="408" customFormat="1" ht="16.5" thickBot="1">
      <c r="A138" s="400" t="s">
        <v>202</v>
      </c>
      <c r="B138" s="429"/>
      <c r="C138" s="401">
        <f aca="true" t="shared" si="20" ref="C138:AL138">SUM(C136:C137)</f>
        <v>0</v>
      </c>
      <c r="D138" s="430">
        <f t="shared" si="20"/>
        <v>0</v>
      </c>
      <c r="E138" s="402">
        <f t="shared" si="20"/>
        <v>0</v>
      </c>
      <c r="F138" s="402">
        <f t="shared" si="20"/>
        <v>0</v>
      </c>
      <c r="G138" s="402">
        <f t="shared" si="20"/>
        <v>0</v>
      </c>
      <c r="H138" s="402">
        <f t="shared" si="20"/>
        <v>0</v>
      </c>
      <c r="I138" s="430">
        <f t="shared" si="20"/>
        <v>0</v>
      </c>
      <c r="J138" s="430">
        <f t="shared" si="20"/>
        <v>0</v>
      </c>
      <c r="K138" s="430">
        <f t="shared" si="20"/>
        <v>0</v>
      </c>
      <c r="L138" s="430">
        <f t="shared" si="20"/>
        <v>0</v>
      </c>
      <c r="M138" s="430">
        <f t="shared" si="20"/>
        <v>0</v>
      </c>
      <c r="N138" s="430">
        <f t="shared" si="20"/>
        <v>0</v>
      </c>
      <c r="O138" s="430">
        <f t="shared" si="20"/>
        <v>0</v>
      </c>
      <c r="P138" s="430">
        <f t="shared" si="20"/>
        <v>0</v>
      </c>
      <c r="Q138" s="430">
        <f t="shared" si="20"/>
        <v>0</v>
      </c>
      <c r="R138" s="430">
        <f t="shared" si="20"/>
        <v>0</v>
      </c>
      <c r="S138" s="430">
        <f t="shared" si="20"/>
        <v>0</v>
      </c>
      <c r="T138" s="430">
        <f t="shared" si="20"/>
        <v>0</v>
      </c>
      <c r="U138" s="430">
        <f t="shared" si="20"/>
        <v>0</v>
      </c>
      <c r="V138" s="430">
        <f t="shared" si="20"/>
        <v>0</v>
      </c>
      <c r="W138" s="430">
        <f t="shared" si="20"/>
        <v>0</v>
      </c>
      <c r="X138" s="430">
        <f t="shared" si="20"/>
        <v>0</v>
      </c>
      <c r="Y138" s="430">
        <f t="shared" si="20"/>
        <v>0</v>
      </c>
      <c r="Z138" s="431">
        <f t="shared" si="20"/>
        <v>0</v>
      </c>
      <c r="AA138" s="432">
        <f t="shared" si="20"/>
        <v>0</v>
      </c>
      <c r="AB138" s="432">
        <f t="shared" si="20"/>
        <v>0</v>
      </c>
      <c r="AC138" s="432">
        <f t="shared" si="20"/>
        <v>0</v>
      </c>
      <c r="AD138" s="432">
        <f t="shared" si="20"/>
        <v>0</v>
      </c>
      <c r="AE138" s="432">
        <f t="shared" si="20"/>
        <v>0</v>
      </c>
      <c r="AF138" s="432">
        <f t="shared" si="20"/>
        <v>0</v>
      </c>
      <c r="AG138" s="433">
        <f t="shared" si="20"/>
        <v>0</v>
      </c>
      <c r="AH138" s="430">
        <f t="shared" si="20"/>
        <v>0</v>
      </c>
      <c r="AI138" s="430">
        <f t="shared" si="20"/>
        <v>0</v>
      </c>
      <c r="AJ138" s="430">
        <f t="shared" si="20"/>
        <v>0</v>
      </c>
      <c r="AK138" s="430">
        <f t="shared" si="20"/>
        <v>0</v>
      </c>
      <c r="AL138" s="434">
        <f t="shared" si="20"/>
        <v>0</v>
      </c>
      <c r="AM138" s="407">
        <f>SUM(C138:AL138)</f>
        <v>0</v>
      </c>
      <c r="AN138" s="334"/>
    </row>
    <row r="139" spans="1:40" s="411" customFormat="1" ht="8.25" customHeight="1">
      <c r="A139" s="435"/>
      <c r="B139" s="436"/>
      <c r="C139" s="337"/>
      <c r="D139" s="337"/>
      <c r="E139" s="337"/>
      <c r="F139" s="337"/>
      <c r="G139" s="337"/>
      <c r="H139" s="337"/>
      <c r="I139" s="337"/>
      <c r="J139" s="337"/>
      <c r="K139" s="337"/>
      <c r="L139" s="337"/>
      <c r="M139" s="337"/>
      <c r="N139" s="337"/>
      <c r="O139" s="337"/>
      <c r="P139" s="337"/>
      <c r="Q139" s="337"/>
      <c r="R139" s="337"/>
      <c r="S139" s="337"/>
      <c r="T139" s="337"/>
      <c r="U139" s="337"/>
      <c r="V139" s="337"/>
      <c r="W139" s="337"/>
      <c r="X139" s="337"/>
      <c r="Y139" s="337"/>
      <c r="Z139" s="337"/>
      <c r="AA139" s="337"/>
      <c r="AB139" s="337"/>
      <c r="AC139" s="337"/>
      <c r="AD139" s="337"/>
      <c r="AE139" s="337"/>
      <c r="AF139" s="337"/>
      <c r="AG139" s="337"/>
      <c r="AH139" s="337"/>
      <c r="AI139" s="337"/>
      <c r="AJ139" s="337"/>
      <c r="AK139" s="337"/>
      <c r="AL139" s="374"/>
      <c r="AM139" s="410"/>
      <c r="AN139" s="334"/>
    </row>
    <row r="140" spans="1:40" ht="18">
      <c r="A140" s="594" t="s">
        <v>203</v>
      </c>
      <c r="B140" s="595"/>
      <c r="C140" s="412"/>
      <c r="D140" s="337"/>
      <c r="E140" s="337"/>
      <c r="F140" s="337"/>
      <c r="G140" s="337"/>
      <c r="H140" s="337"/>
      <c r="I140" s="337"/>
      <c r="J140" s="337"/>
      <c r="K140" s="337"/>
      <c r="L140" s="337"/>
      <c r="M140" s="337"/>
      <c r="N140" s="337"/>
      <c r="O140" s="337"/>
      <c r="P140" s="337"/>
      <c r="Q140" s="337"/>
      <c r="R140" s="337"/>
      <c r="S140" s="337"/>
      <c r="T140" s="337"/>
      <c r="U140" s="337"/>
      <c r="V140" s="337"/>
      <c r="W140" s="337"/>
      <c r="X140" s="337"/>
      <c r="Y140" s="337"/>
      <c r="Z140" s="337"/>
      <c r="AA140" s="337"/>
      <c r="AB140" s="337"/>
      <c r="AC140" s="337"/>
      <c r="AD140" s="337"/>
      <c r="AE140" s="337"/>
      <c r="AF140" s="337"/>
      <c r="AG140" s="337"/>
      <c r="AH140" s="337"/>
      <c r="AI140" s="337"/>
      <c r="AJ140" s="337"/>
      <c r="AK140" s="337"/>
      <c r="AL140" s="374"/>
      <c r="AM140" s="410"/>
      <c r="AN140" s="334"/>
    </row>
    <row r="141" spans="1:40" ht="8.25" customHeight="1">
      <c r="A141" s="370"/>
      <c r="B141" s="371"/>
      <c r="C141" s="338"/>
      <c r="D141" s="338"/>
      <c r="E141" s="338"/>
      <c r="F141" s="338"/>
      <c r="G141" s="338"/>
      <c r="H141" s="338"/>
      <c r="I141" s="338"/>
      <c r="J141" s="338"/>
      <c r="K141" s="338"/>
      <c r="L141" s="338"/>
      <c r="M141" s="338"/>
      <c r="N141" s="338"/>
      <c r="O141" s="338"/>
      <c r="P141" s="338"/>
      <c r="Q141" s="338"/>
      <c r="R141" s="338"/>
      <c r="S141" s="338"/>
      <c r="T141" s="338"/>
      <c r="U141" s="338"/>
      <c r="V141" s="338"/>
      <c r="W141" s="338"/>
      <c r="X141" s="338"/>
      <c r="Y141" s="338"/>
      <c r="Z141" s="338"/>
      <c r="AA141" s="338"/>
      <c r="AB141" s="338"/>
      <c r="AC141" s="338"/>
      <c r="AD141" s="338"/>
      <c r="AE141" s="338"/>
      <c r="AF141" s="338"/>
      <c r="AG141" s="338"/>
      <c r="AH141" s="338"/>
      <c r="AI141" s="338"/>
      <c r="AJ141" s="338"/>
      <c r="AK141" s="338"/>
      <c r="AL141" s="372"/>
      <c r="AM141" s="339"/>
      <c r="AN141" s="334"/>
    </row>
    <row r="142" spans="1:40" ht="15">
      <c r="A142" s="596" t="s">
        <v>204</v>
      </c>
      <c r="B142" s="597"/>
      <c r="C142" s="337"/>
      <c r="D142" s="384"/>
      <c r="E142" s="384"/>
      <c r="F142" s="337"/>
      <c r="G142" s="337"/>
      <c r="H142" s="337"/>
      <c r="I142" s="337"/>
      <c r="J142" s="337"/>
      <c r="K142" s="337"/>
      <c r="L142" s="337"/>
      <c r="M142" s="337"/>
      <c r="N142" s="337"/>
      <c r="O142" s="337"/>
      <c r="P142" s="337"/>
      <c r="Q142" s="384"/>
      <c r="R142" s="337"/>
      <c r="S142" s="337"/>
      <c r="T142" s="337"/>
      <c r="U142" s="337"/>
      <c r="V142" s="384"/>
      <c r="W142" s="384"/>
      <c r="X142" s="337"/>
      <c r="Y142" s="337"/>
      <c r="Z142" s="337"/>
      <c r="AA142" s="337"/>
      <c r="AB142" s="337"/>
      <c r="AC142" s="337"/>
      <c r="AD142" s="337"/>
      <c r="AE142" s="337"/>
      <c r="AF142" s="337"/>
      <c r="AG142" s="337"/>
      <c r="AH142" s="337"/>
      <c r="AI142" s="337"/>
      <c r="AJ142" s="337"/>
      <c r="AK142" s="337"/>
      <c r="AL142" s="374"/>
      <c r="AM142" s="339"/>
      <c r="AN142" s="334"/>
    </row>
    <row r="143" spans="1:40" ht="14.25" customHeight="1">
      <c r="A143" s="437" t="s">
        <v>205</v>
      </c>
      <c r="B143" s="438" t="s">
        <v>206</v>
      </c>
      <c r="C143" s="412"/>
      <c r="D143" s="338"/>
      <c r="E143" s="337"/>
      <c r="F143" s="337"/>
      <c r="G143" s="337"/>
      <c r="H143" s="337"/>
      <c r="I143" s="338"/>
      <c r="J143" s="338"/>
      <c r="K143" s="338"/>
      <c r="L143" s="338"/>
      <c r="M143" s="338"/>
      <c r="N143" s="338"/>
      <c r="O143" s="338"/>
      <c r="P143" s="342"/>
      <c r="Q143" s="337"/>
      <c r="R143" s="338"/>
      <c r="S143" s="337"/>
      <c r="T143" s="337"/>
      <c r="U143" s="337"/>
      <c r="V143" s="337"/>
      <c r="W143" s="337"/>
      <c r="X143" s="338"/>
      <c r="Y143" s="338"/>
      <c r="Z143" s="337"/>
      <c r="AA143" s="337"/>
      <c r="AB143" s="337"/>
      <c r="AC143" s="337"/>
      <c r="AD143" s="337"/>
      <c r="AE143" s="342"/>
      <c r="AF143" s="337"/>
      <c r="AG143" s="337"/>
      <c r="AH143" s="337"/>
      <c r="AI143" s="337"/>
      <c r="AJ143" s="338"/>
      <c r="AK143" s="338"/>
      <c r="AL143" s="419"/>
      <c r="AM143" s="349">
        <f aca="true" t="shared" si="21" ref="AM143:AM165">SUM(C143:AL143)</f>
        <v>0</v>
      </c>
      <c r="AN143" s="334"/>
    </row>
    <row r="144" spans="1:40" ht="14.25" customHeight="1">
      <c r="A144" s="437" t="s">
        <v>207</v>
      </c>
      <c r="B144" s="438" t="s">
        <v>208</v>
      </c>
      <c r="C144" s="412"/>
      <c r="D144" s="342"/>
      <c r="E144" s="337"/>
      <c r="F144" s="337"/>
      <c r="G144" s="337"/>
      <c r="H144" s="346"/>
      <c r="I144" s="342"/>
      <c r="J144" s="342"/>
      <c r="K144" s="342"/>
      <c r="L144" s="342"/>
      <c r="M144" s="342"/>
      <c r="N144" s="342"/>
      <c r="O144" s="342"/>
      <c r="P144" s="342"/>
      <c r="Q144" s="347"/>
      <c r="R144" s="342"/>
      <c r="S144" s="345"/>
      <c r="T144" s="337"/>
      <c r="U144" s="337"/>
      <c r="V144" s="337"/>
      <c r="W144" s="346"/>
      <c r="X144" s="342"/>
      <c r="Y144" s="342"/>
      <c r="Z144" s="345"/>
      <c r="AA144" s="337"/>
      <c r="AB144" s="337"/>
      <c r="AC144" s="337"/>
      <c r="AD144" s="337"/>
      <c r="AE144" s="337"/>
      <c r="AF144" s="337"/>
      <c r="AG144" s="337"/>
      <c r="AH144" s="337"/>
      <c r="AI144" s="342"/>
      <c r="AJ144" s="342"/>
      <c r="AK144" s="342"/>
      <c r="AL144" s="419"/>
      <c r="AM144" s="349">
        <f t="shared" si="21"/>
        <v>0</v>
      </c>
      <c r="AN144" s="334"/>
    </row>
    <row r="145" spans="1:40" ht="14.25" customHeight="1">
      <c r="A145" s="437" t="s">
        <v>808</v>
      </c>
      <c r="B145" s="438" t="s">
        <v>809</v>
      </c>
      <c r="C145" s="412"/>
      <c r="D145" s="337"/>
      <c r="E145" s="337"/>
      <c r="F145" s="337"/>
      <c r="G145" s="337"/>
      <c r="H145" s="337"/>
      <c r="I145" s="338"/>
      <c r="J145" s="338"/>
      <c r="K145" s="338"/>
      <c r="L145" s="338"/>
      <c r="M145" s="338"/>
      <c r="N145" s="338"/>
      <c r="O145" s="338"/>
      <c r="P145" s="338"/>
      <c r="Q145" s="346"/>
      <c r="R145" s="342"/>
      <c r="S145" s="345"/>
      <c r="T145" s="337"/>
      <c r="U145" s="337"/>
      <c r="V145" s="337"/>
      <c r="W145" s="346"/>
      <c r="X145" s="342"/>
      <c r="Y145" s="342"/>
      <c r="Z145" s="345"/>
      <c r="AA145" s="337"/>
      <c r="AB145" s="337"/>
      <c r="AC145" s="337"/>
      <c r="AD145" s="337"/>
      <c r="AE145" s="337"/>
      <c r="AF145" s="337"/>
      <c r="AG145" s="337"/>
      <c r="AH145" s="337"/>
      <c r="AI145" s="346"/>
      <c r="AJ145" s="342"/>
      <c r="AK145" s="342"/>
      <c r="AL145" s="419"/>
      <c r="AM145" s="349">
        <f>SUM(C145:AL145)</f>
        <v>0</v>
      </c>
      <c r="AN145" s="334"/>
    </row>
    <row r="146" spans="1:40" ht="14.25" customHeight="1">
      <c r="A146" s="437" t="s">
        <v>810</v>
      </c>
      <c r="B146" s="438" t="s">
        <v>209</v>
      </c>
      <c r="C146" s="412"/>
      <c r="D146" s="342"/>
      <c r="E146" s="337"/>
      <c r="F146" s="337"/>
      <c r="G146" s="337"/>
      <c r="H146" s="346"/>
      <c r="I146" s="342"/>
      <c r="J146" s="342"/>
      <c r="K146" s="342"/>
      <c r="L146" s="342"/>
      <c r="M146" s="342"/>
      <c r="N146" s="342"/>
      <c r="O146" s="342"/>
      <c r="P146" s="342"/>
      <c r="Q146" s="347"/>
      <c r="R146" s="342"/>
      <c r="S146" s="345"/>
      <c r="T146" s="337"/>
      <c r="U146" s="337"/>
      <c r="V146" s="337"/>
      <c r="W146" s="346"/>
      <c r="X146" s="342"/>
      <c r="Y146" s="342"/>
      <c r="Z146" s="345"/>
      <c r="AA146" s="337"/>
      <c r="AB146" s="337"/>
      <c r="AC146" s="337"/>
      <c r="AD146" s="337"/>
      <c r="AE146" s="337"/>
      <c r="AF146" s="337"/>
      <c r="AG146" s="337"/>
      <c r="AH146" s="337"/>
      <c r="AI146" s="342"/>
      <c r="AJ146" s="342"/>
      <c r="AK146" s="342"/>
      <c r="AL146" s="419"/>
      <c r="AM146" s="349">
        <f>SUM(C146:AL146)</f>
        <v>0</v>
      </c>
      <c r="AN146" s="334"/>
    </row>
    <row r="147" spans="1:40" ht="14.25" customHeight="1">
      <c r="A147" s="437" t="s">
        <v>811</v>
      </c>
      <c r="B147" s="438" t="s">
        <v>812</v>
      </c>
      <c r="C147" s="412"/>
      <c r="D147" s="342"/>
      <c r="E147" s="337"/>
      <c r="F147" s="337"/>
      <c r="G147" s="337"/>
      <c r="H147" s="346"/>
      <c r="I147" s="342"/>
      <c r="J147" s="342"/>
      <c r="K147" s="342"/>
      <c r="L147" s="342"/>
      <c r="M147" s="342"/>
      <c r="N147" s="342"/>
      <c r="O147" s="342"/>
      <c r="P147" s="342"/>
      <c r="Q147" s="347"/>
      <c r="R147" s="342"/>
      <c r="S147" s="345"/>
      <c r="T147" s="337"/>
      <c r="U147" s="337"/>
      <c r="V147" s="337"/>
      <c r="W147" s="346"/>
      <c r="X147" s="342"/>
      <c r="Y147" s="342"/>
      <c r="Z147" s="345"/>
      <c r="AA147" s="337"/>
      <c r="AB147" s="337"/>
      <c r="AC147" s="337"/>
      <c r="AD147" s="337"/>
      <c r="AE147" s="337"/>
      <c r="AF147" s="337"/>
      <c r="AG147" s="337"/>
      <c r="AH147" s="337"/>
      <c r="AI147" s="342"/>
      <c r="AJ147" s="342"/>
      <c r="AK147" s="342"/>
      <c r="AL147" s="419"/>
      <c r="AM147" s="349">
        <f>SUM(C147:AL147)</f>
        <v>0</v>
      </c>
      <c r="AN147" s="334"/>
    </row>
    <row r="148" spans="1:40" ht="14.25" customHeight="1">
      <c r="A148" s="437" t="s">
        <v>210</v>
      </c>
      <c r="B148" s="438" t="s">
        <v>211</v>
      </c>
      <c r="C148" s="412"/>
      <c r="D148" s="342"/>
      <c r="E148" s="337"/>
      <c r="F148" s="337"/>
      <c r="G148" s="337"/>
      <c r="H148" s="346"/>
      <c r="I148" s="342"/>
      <c r="J148" s="342"/>
      <c r="K148" s="342"/>
      <c r="L148" s="342"/>
      <c r="M148" s="342"/>
      <c r="N148" s="342"/>
      <c r="O148" s="342"/>
      <c r="P148" s="342"/>
      <c r="Q148" s="347"/>
      <c r="R148" s="342"/>
      <c r="S148" s="345"/>
      <c r="T148" s="337"/>
      <c r="U148" s="337"/>
      <c r="V148" s="337"/>
      <c r="W148" s="346"/>
      <c r="X148" s="342"/>
      <c r="Y148" s="342"/>
      <c r="Z148" s="345"/>
      <c r="AA148" s="337"/>
      <c r="AB148" s="337"/>
      <c r="AC148" s="337"/>
      <c r="AD148" s="337"/>
      <c r="AE148" s="337"/>
      <c r="AF148" s="337"/>
      <c r="AG148" s="337"/>
      <c r="AH148" s="337"/>
      <c r="AI148" s="342"/>
      <c r="AJ148" s="342"/>
      <c r="AK148" s="342"/>
      <c r="AL148" s="419"/>
      <c r="AM148" s="349">
        <f t="shared" si="21"/>
        <v>0</v>
      </c>
      <c r="AN148" s="334"/>
    </row>
    <row r="149" spans="1:40" ht="14.25" customHeight="1">
      <c r="A149" s="437" t="s">
        <v>212</v>
      </c>
      <c r="B149" s="438" t="s">
        <v>213</v>
      </c>
      <c r="C149" s="412"/>
      <c r="D149" s="342"/>
      <c r="E149" s="337"/>
      <c r="F149" s="337"/>
      <c r="G149" s="337"/>
      <c r="H149" s="346"/>
      <c r="I149" s="342"/>
      <c r="J149" s="342"/>
      <c r="K149" s="342"/>
      <c r="L149" s="342"/>
      <c r="M149" s="342"/>
      <c r="N149" s="342"/>
      <c r="O149" s="342"/>
      <c r="P149" s="342"/>
      <c r="Q149" s="347"/>
      <c r="R149" s="342"/>
      <c r="S149" s="345"/>
      <c r="T149" s="337"/>
      <c r="U149" s="337"/>
      <c r="V149" s="337"/>
      <c r="W149" s="346"/>
      <c r="X149" s="342"/>
      <c r="Y149" s="342"/>
      <c r="Z149" s="345"/>
      <c r="AA149" s="337"/>
      <c r="AB149" s="337"/>
      <c r="AC149" s="337"/>
      <c r="AD149" s="337"/>
      <c r="AE149" s="337"/>
      <c r="AF149" s="337"/>
      <c r="AG149" s="337"/>
      <c r="AH149" s="337"/>
      <c r="AI149" s="342"/>
      <c r="AJ149" s="342"/>
      <c r="AK149" s="342"/>
      <c r="AL149" s="419"/>
      <c r="AM149" s="349">
        <f t="shared" si="21"/>
        <v>0</v>
      </c>
      <c r="AN149" s="334"/>
    </row>
    <row r="150" spans="1:40" ht="14.25" customHeight="1">
      <c r="A150" s="437" t="s">
        <v>214</v>
      </c>
      <c r="B150" s="438" t="s">
        <v>215</v>
      </c>
      <c r="C150" s="412"/>
      <c r="D150" s="342"/>
      <c r="E150" s="337"/>
      <c r="F150" s="337"/>
      <c r="G150" s="337"/>
      <c r="H150" s="346"/>
      <c r="I150" s="342"/>
      <c r="J150" s="342"/>
      <c r="K150" s="342"/>
      <c r="L150" s="342"/>
      <c r="M150" s="342"/>
      <c r="N150" s="342"/>
      <c r="O150" s="342"/>
      <c r="P150" s="342"/>
      <c r="Q150" s="347"/>
      <c r="R150" s="342"/>
      <c r="S150" s="345"/>
      <c r="T150" s="337"/>
      <c r="U150" s="337"/>
      <c r="V150" s="337"/>
      <c r="W150" s="346"/>
      <c r="X150" s="342"/>
      <c r="Y150" s="342"/>
      <c r="Z150" s="345"/>
      <c r="AA150" s="337"/>
      <c r="AB150" s="337"/>
      <c r="AC150" s="337"/>
      <c r="AD150" s="337"/>
      <c r="AE150" s="337"/>
      <c r="AF150" s="337"/>
      <c r="AG150" s="337"/>
      <c r="AH150" s="337"/>
      <c r="AI150" s="342"/>
      <c r="AJ150" s="342"/>
      <c r="AK150" s="342"/>
      <c r="AL150" s="419"/>
      <c r="AM150" s="349">
        <f t="shared" si="21"/>
        <v>0</v>
      </c>
      <c r="AN150" s="334"/>
    </row>
    <row r="151" spans="1:40" ht="14.25" customHeight="1">
      <c r="A151" s="437" t="s">
        <v>216</v>
      </c>
      <c r="B151" s="438" t="s">
        <v>217</v>
      </c>
      <c r="C151" s="412"/>
      <c r="D151" s="342"/>
      <c r="E151" s="337"/>
      <c r="F151" s="337"/>
      <c r="G151" s="337"/>
      <c r="H151" s="346"/>
      <c r="I151" s="342"/>
      <c r="J151" s="342"/>
      <c r="K151" s="342"/>
      <c r="L151" s="342"/>
      <c r="M151" s="342"/>
      <c r="N151" s="342"/>
      <c r="O151" s="342"/>
      <c r="P151" s="342"/>
      <c r="Q151" s="347"/>
      <c r="R151" s="342"/>
      <c r="S151" s="345"/>
      <c r="T151" s="337"/>
      <c r="U151" s="337"/>
      <c r="V151" s="337"/>
      <c r="W151" s="346"/>
      <c r="X151" s="342"/>
      <c r="Y151" s="342"/>
      <c r="Z151" s="345"/>
      <c r="AA151" s="337"/>
      <c r="AB151" s="337"/>
      <c r="AC151" s="337"/>
      <c r="AD151" s="337"/>
      <c r="AE151" s="337"/>
      <c r="AF151" s="337"/>
      <c r="AG151" s="337"/>
      <c r="AH151" s="337"/>
      <c r="AI151" s="342"/>
      <c r="AJ151" s="342"/>
      <c r="AK151" s="342"/>
      <c r="AL151" s="419"/>
      <c r="AM151" s="349">
        <f t="shared" si="21"/>
        <v>0</v>
      </c>
      <c r="AN151" s="334"/>
    </row>
    <row r="152" spans="1:40" ht="14.25" customHeight="1">
      <c r="A152" s="437" t="s">
        <v>218</v>
      </c>
      <c r="B152" s="438" t="s">
        <v>219</v>
      </c>
      <c r="C152" s="412"/>
      <c r="D152" s="342"/>
      <c r="E152" s="337"/>
      <c r="F152" s="337"/>
      <c r="G152" s="337"/>
      <c r="H152" s="346"/>
      <c r="I152" s="342"/>
      <c r="J152" s="342"/>
      <c r="K152" s="342"/>
      <c r="L152" s="342"/>
      <c r="M152" s="342"/>
      <c r="N152" s="342"/>
      <c r="O152" s="342"/>
      <c r="P152" s="342"/>
      <c r="Q152" s="347"/>
      <c r="R152" s="342"/>
      <c r="S152" s="345"/>
      <c r="T152" s="337"/>
      <c r="U152" s="337"/>
      <c r="V152" s="337"/>
      <c r="W152" s="346"/>
      <c r="X152" s="342"/>
      <c r="Y152" s="342"/>
      <c r="Z152" s="345"/>
      <c r="AA152" s="337"/>
      <c r="AB152" s="337"/>
      <c r="AC152" s="337"/>
      <c r="AD152" s="337"/>
      <c r="AE152" s="337"/>
      <c r="AF152" s="337"/>
      <c r="AG152" s="337"/>
      <c r="AH152" s="337"/>
      <c r="AI152" s="342"/>
      <c r="AJ152" s="342"/>
      <c r="AK152" s="342"/>
      <c r="AL152" s="419"/>
      <c r="AM152" s="349">
        <f t="shared" si="21"/>
        <v>0</v>
      </c>
      <c r="AN152" s="334"/>
    </row>
    <row r="153" spans="1:40" ht="14.25" customHeight="1">
      <c r="A153" s="437" t="s">
        <v>220</v>
      </c>
      <c r="B153" s="438" t="s">
        <v>221</v>
      </c>
      <c r="C153" s="412"/>
      <c r="D153" s="342"/>
      <c r="E153" s="337"/>
      <c r="F153" s="337"/>
      <c r="G153" s="337"/>
      <c r="H153" s="346"/>
      <c r="I153" s="342"/>
      <c r="J153" s="342"/>
      <c r="K153" s="342"/>
      <c r="L153" s="342"/>
      <c r="M153" s="342"/>
      <c r="N153" s="342"/>
      <c r="O153" s="342"/>
      <c r="P153" s="342"/>
      <c r="Q153" s="347"/>
      <c r="R153" s="342"/>
      <c r="S153" s="345"/>
      <c r="T153" s="337"/>
      <c r="U153" s="337"/>
      <c r="V153" s="337"/>
      <c r="W153" s="346"/>
      <c r="X153" s="342"/>
      <c r="Y153" s="342"/>
      <c r="Z153" s="345"/>
      <c r="AA153" s="337"/>
      <c r="AB153" s="337"/>
      <c r="AC153" s="337"/>
      <c r="AD153" s="337"/>
      <c r="AE153" s="337"/>
      <c r="AF153" s="337"/>
      <c r="AG153" s="337"/>
      <c r="AH153" s="337"/>
      <c r="AI153" s="342"/>
      <c r="AJ153" s="342"/>
      <c r="AK153" s="342"/>
      <c r="AL153" s="419"/>
      <c r="AM153" s="349">
        <f t="shared" si="21"/>
        <v>0</v>
      </c>
      <c r="AN153" s="334"/>
    </row>
    <row r="154" spans="1:40" ht="14.25" customHeight="1">
      <c r="A154" s="437" t="s">
        <v>222</v>
      </c>
      <c r="B154" s="438" t="s">
        <v>223</v>
      </c>
      <c r="C154" s="337"/>
      <c r="D154" s="337"/>
      <c r="E154" s="337"/>
      <c r="F154" s="337"/>
      <c r="G154" s="337"/>
      <c r="H154" s="337"/>
      <c r="I154" s="384"/>
      <c r="J154" s="384"/>
      <c r="K154" s="384"/>
      <c r="L154" s="384"/>
      <c r="M154" s="384"/>
      <c r="N154" s="384"/>
      <c r="O154" s="384"/>
      <c r="P154" s="384"/>
      <c r="Q154" s="337"/>
      <c r="R154" s="384"/>
      <c r="S154" s="337"/>
      <c r="T154" s="337"/>
      <c r="U154" s="337"/>
      <c r="V154" s="337"/>
      <c r="W154" s="337"/>
      <c r="X154" s="384"/>
      <c r="Y154" s="384"/>
      <c r="Z154" s="337"/>
      <c r="AA154" s="337"/>
      <c r="AB154" s="337"/>
      <c r="AC154" s="337"/>
      <c r="AD154" s="337"/>
      <c r="AE154" s="418"/>
      <c r="AF154" s="342"/>
      <c r="AG154" s="345"/>
      <c r="AH154" s="337"/>
      <c r="AI154" s="337"/>
      <c r="AJ154" s="384"/>
      <c r="AK154" s="384"/>
      <c r="AL154" s="419"/>
      <c r="AM154" s="349">
        <f t="shared" si="21"/>
        <v>0</v>
      </c>
      <c r="AN154" s="334"/>
    </row>
    <row r="155" spans="1:40" ht="14.25" customHeight="1">
      <c r="A155" s="437" t="s">
        <v>224</v>
      </c>
      <c r="B155" s="438" t="s">
        <v>225</v>
      </c>
      <c r="C155" s="337"/>
      <c r="D155" s="337"/>
      <c r="E155" s="337"/>
      <c r="F155" s="337"/>
      <c r="G155" s="337"/>
      <c r="H155" s="337"/>
      <c r="I155" s="337"/>
      <c r="J155" s="337"/>
      <c r="K155" s="337"/>
      <c r="L155" s="337"/>
      <c r="M155" s="337"/>
      <c r="N155" s="337"/>
      <c r="O155" s="337"/>
      <c r="P155" s="337"/>
      <c r="Q155" s="337"/>
      <c r="R155" s="337"/>
      <c r="S155" s="337"/>
      <c r="T155" s="337"/>
      <c r="U155" s="337"/>
      <c r="V155" s="337"/>
      <c r="W155" s="337"/>
      <c r="X155" s="337"/>
      <c r="Y155" s="337"/>
      <c r="Z155" s="337"/>
      <c r="AA155" s="337"/>
      <c r="AB155" s="337"/>
      <c r="AC155" s="337"/>
      <c r="AD155" s="346"/>
      <c r="AE155" s="342"/>
      <c r="AF155" s="359"/>
      <c r="AG155" s="337"/>
      <c r="AH155" s="337"/>
      <c r="AI155" s="337"/>
      <c r="AJ155" s="337"/>
      <c r="AK155" s="337"/>
      <c r="AL155" s="419"/>
      <c r="AM155" s="349">
        <f t="shared" si="21"/>
        <v>0</v>
      </c>
      <c r="AN155" s="334"/>
    </row>
    <row r="156" spans="1:40" ht="14.25" customHeight="1">
      <c r="A156" s="437" t="s">
        <v>226</v>
      </c>
      <c r="B156" s="438" t="s">
        <v>227</v>
      </c>
      <c r="C156" s="337"/>
      <c r="D156" s="337"/>
      <c r="E156" s="337"/>
      <c r="F156" s="337"/>
      <c r="G156" s="337"/>
      <c r="H156" s="337"/>
      <c r="I156" s="337"/>
      <c r="J156" s="337"/>
      <c r="K156" s="337"/>
      <c r="L156" s="337"/>
      <c r="M156" s="337"/>
      <c r="N156" s="337"/>
      <c r="O156" s="337"/>
      <c r="P156" s="337"/>
      <c r="Q156" s="337"/>
      <c r="R156" s="337"/>
      <c r="S156" s="337"/>
      <c r="T156" s="337"/>
      <c r="U156" s="337"/>
      <c r="V156" s="337"/>
      <c r="W156" s="337"/>
      <c r="X156" s="337"/>
      <c r="Y156" s="337"/>
      <c r="Z156" s="337"/>
      <c r="AA156" s="337"/>
      <c r="AB156" s="337"/>
      <c r="AC156" s="337"/>
      <c r="AD156" s="346"/>
      <c r="AE156" s="342"/>
      <c r="AF156" s="342"/>
      <c r="AG156" s="345"/>
      <c r="AH156" s="337"/>
      <c r="AI156" s="337"/>
      <c r="AJ156" s="337"/>
      <c r="AK156" s="337"/>
      <c r="AL156" s="419"/>
      <c r="AM156" s="349">
        <f t="shared" si="21"/>
        <v>0</v>
      </c>
      <c r="AN156" s="334"/>
    </row>
    <row r="157" spans="1:40" ht="14.25" customHeight="1">
      <c r="A157" s="437" t="s">
        <v>228</v>
      </c>
      <c r="B157" s="438" t="s">
        <v>229</v>
      </c>
      <c r="C157" s="337"/>
      <c r="D157" s="337"/>
      <c r="E157" s="337"/>
      <c r="F157" s="337"/>
      <c r="G157" s="337"/>
      <c r="H157" s="337"/>
      <c r="I157" s="337"/>
      <c r="J157" s="337"/>
      <c r="K157" s="337"/>
      <c r="L157" s="337"/>
      <c r="M157" s="337"/>
      <c r="N157" s="337"/>
      <c r="O157" s="337"/>
      <c r="P157" s="337"/>
      <c r="Q157" s="337"/>
      <c r="R157" s="337"/>
      <c r="S157" s="337"/>
      <c r="T157" s="337"/>
      <c r="U157" s="337"/>
      <c r="V157" s="337"/>
      <c r="W157" s="337"/>
      <c r="X157" s="337"/>
      <c r="Y157" s="337"/>
      <c r="Z157" s="337"/>
      <c r="AA157" s="337"/>
      <c r="AB157" s="337"/>
      <c r="AC157" s="337"/>
      <c r="AD157" s="346"/>
      <c r="AE157" s="342"/>
      <c r="AF157" s="350"/>
      <c r="AG157" s="337"/>
      <c r="AH157" s="337"/>
      <c r="AI157" s="337"/>
      <c r="AJ157" s="337"/>
      <c r="AK157" s="337"/>
      <c r="AL157" s="419"/>
      <c r="AM157" s="349">
        <f t="shared" si="21"/>
        <v>0</v>
      </c>
      <c r="AN157" s="334"/>
    </row>
    <row r="158" spans="1:40" ht="14.25" customHeight="1">
      <c r="A158" s="437" t="s">
        <v>230</v>
      </c>
      <c r="B158" s="438" t="s">
        <v>231</v>
      </c>
      <c r="C158" s="337"/>
      <c r="D158" s="337"/>
      <c r="E158" s="337"/>
      <c r="F158" s="337"/>
      <c r="G158" s="337"/>
      <c r="H158" s="337"/>
      <c r="I158" s="337"/>
      <c r="J158" s="337"/>
      <c r="K158" s="337"/>
      <c r="L158" s="337"/>
      <c r="M158" s="337"/>
      <c r="N158" s="337"/>
      <c r="O158" s="337"/>
      <c r="P158" s="337"/>
      <c r="Q158" s="337"/>
      <c r="R158" s="337"/>
      <c r="S158" s="337"/>
      <c r="T158" s="337"/>
      <c r="U158" s="337"/>
      <c r="V158" s="337"/>
      <c r="W158" s="337"/>
      <c r="X158" s="337"/>
      <c r="Y158" s="337"/>
      <c r="Z158" s="337"/>
      <c r="AA158" s="337"/>
      <c r="AB158" s="337"/>
      <c r="AC158" s="337"/>
      <c r="AD158" s="346"/>
      <c r="AE158" s="342"/>
      <c r="AF158" s="345"/>
      <c r="AG158" s="337"/>
      <c r="AH158" s="337"/>
      <c r="AI158" s="337"/>
      <c r="AJ158" s="337"/>
      <c r="AK158" s="337"/>
      <c r="AL158" s="419"/>
      <c r="AM158" s="349">
        <f>SUM(C158:AL158)</f>
        <v>0</v>
      </c>
      <c r="AN158" s="334"/>
    </row>
    <row r="159" spans="1:40" ht="14.25" customHeight="1">
      <c r="A159" s="437" t="s">
        <v>232</v>
      </c>
      <c r="B159" s="438" t="s">
        <v>233</v>
      </c>
      <c r="C159" s="337"/>
      <c r="D159" s="337"/>
      <c r="E159" s="337"/>
      <c r="F159" s="337"/>
      <c r="G159" s="337"/>
      <c r="H159" s="337"/>
      <c r="I159" s="337"/>
      <c r="J159" s="337"/>
      <c r="K159" s="337"/>
      <c r="L159" s="337"/>
      <c r="M159" s="337"/>
      <c r="N159" s="337"/>
      <c r="O159" s="337"/>
      <c r="P159" s="337"/>
      <c r="Q159" s="337"/>
      <c r="R159" s="337"/>
      <c r="S159" s="337"/>
      <c r="T159" s="337"/>
      <c r="U159" s="337"/>
      <c r="V159" s="337"/>
      <c r="W159" s="337"/>
      <c r="X159" s="337"/>
      <c r="Y159" s="337"/>
      <c r="Z159" s="337"/>
      <c r="AA159" s="337"/>
      <c r="AB159" s="337"/>
      <c r="AC159" s="337"/>
      <c r="AD159" s="346"/>
      <c r="AE159" s="342"/>
      <c r="AF159" s="345"/>
      <c r="AG159" s="337"/>
      <c r="AH159" s="337"/>
      <c r="AI159" s="337"/>
      <c r="AJ159" s="337"/>
      <c r="AK159" s="337"/>
      <c r="AL159" s="419"/>
      <c r="AM159" s="349">
        <f t="shared" si="21"/>
        <v>0</v>
      </c>
      <c r="AN159" s="334"/>
    </row>
    <row r="160" spans="1:40" ht="14.25" customHeight="1">
      <c r="A160" s="439" t="s">
        <v>419</v>
      </c>
      <c r="B160" s="440" t="s">
        <v>489</v>
      </c>
      <c r="C160" s="337"/>
      <c r="D160" s="337"/>
      <c r="E160" s="337"/>
      <c r="F160" s="337"/>
      <c r="G160" s="337"/>
      <c r="H160" s="337"/>
      <c r="I160" s="337"/>
      <c r="J160" s="337"/>
      <c r="K160" s="337"/>
      <c r="L160" s="337"/>
      <c r="M160" s="337"/>
      <c r="N160" s="337"/>
      <c r="O160" s="337"/>
      <c r="P160" s="337"/>
      <c r="Q160" s="337"/>
      <c r="R160" s="337"/>
      <c r="S160" s="337"/>
      <c r="T160" s="337"/>
      <c r="U160" s="337"/>
      <c r="V160" s="337"/>
      <c r="W160" s="337"/>
      <c r="X160" s="337"/>
      <c r="Y160" s="337"/>
      <c r="Z160" s="337"/>
      <c r="AA160" s="337"/>
      <c r="AB160" s="337"/>
      <c r="AC160" s="337"/>
      <c r="AD160" s="337"/>
      <c r="AE160" s="386"/>
      <c r="AF160" s="337"/>
      <c r="AG160" s="337"/>
      <c r="AH160" s="337"/>
      <c r="AI160" s="337"/>
      <c r="AJ160" s="337"/>
      <c r="AK160" s="337"/>
      <c r="AL160" s="419"/>
      <c r="AM160" s="349">
        <f t="shared" si="21"/>
        <v>0</v>
      </c>
      <c r="AN160" s="334"/>
    </row>
    <row r="161" spans="1:40" ht="14.25" customHeight="1">
      <c r="A161" s="439" t="s">
        <v>420</v>
      </c>
      <c r="B161" s="440" t="s">
        <v>234</v>
      </c>
      <c r="C161" s="337"/>
      <c r="D161" s="337"/>
      <c r="E161" s="337"/>
      <c r="F161" s="337"/>
      <c r="G161" s="337"/>
      <c r="H161" s="337"/>
      <c r="I161" s="337"/>
      <c r="J161" s="337"/>
      <c r="K161" s="337"/>
      <c r="L161" s="337"/>
      <c r="M161" s="337"/>
      <c r="N161" s="337"/>
      <c r="O161" s="337"/>
      <c r="P161" s="337"/>
      <c r="Q161" s="337"/>
      <c r="R161" s="337"/>
      <c r="S161" s="337"/>
      <c r="T161" s="337"/>
      <c r="U161" s="337"/>
      <c r="V161" s="337"/>
      <c r="W161" s="337"/>
      <c r="X161" s="337"/>
      <c r="Y161" s="337"/>
      <c r="Z161" s="337"/>
      <c r="AA161" s="337"/>
      <c r="AB161" s="338"/>
      <c r="AC161" s="337"/>
      <c r="AD161" s="337"/>
      <c r="AE161" s="342"/>
      <c r="AF161" s="337"/>
      <c r="AG161" s="337"/>
      <c r="AH161" s="337"/>
      <c r="AI161" s="337"/>
      <c r="AJ161" s="337"/>
      <c r="AK161" s="337"/>
      <c r="AL161" s="419"/>
      <c r="AM161" s="349">
        <f t="shared" si="21"/>
        <v>0</v>
      </c>
      <c r="AN161" s="334"/>
    </row>
    <row r="162" spans="1:40" ht="14.25" customHeight="1">
      <c r="A162" s="439" t="s">
        <v>421</v>
      </c>
      <c r="B162" s="440" t="s">
        <v>549</v>
      </c>
      <c r="C162" s="337"/>
      <c r="D162" s="337"/>
      <c r="E162" s="337"/>
      <c r="F162" s="337"/>
      <c r="G162" s="337"/>
      <c r="H162" s="337"/>
      <c r="I162" s="337"/>
      <c r="J162" s="337"/>
      <c r="K162" s="337"/>
      <c r="L162" s="337"/>
      <c r="M162" s="337"/>
      <c r="N162" s="337"/>
      <c r="O162" s="337"/>
      <c r="P162" s="337"/>
      <c r="Q162" s="337"/>
      <c r="R162" s="337"/>
      <c r="S162" s="337"/>
      <c r="T162" s="337"/>
      <c r="U162" s="337"/>
      <c r="V162" s="337"/>
      <c r="W162" s="337"/>
      <c r="X162" s="337"/>
      <c r="Y162" s="337"/>
      <c r="Z162" s="337"/>
      <c r="AA162" s="337"/>
      <c r="AB162" s="342"/>
      <c r="AC162" s="337"/>
      <c r="AD162" s="337"/>
      <c r="AE162" s="337"/>
      <c r="AF162" s="337"/>
      <c r="AG162" s="337"/>
      <c r="AH162" s="337"/>
      <c r="AI162" s="337"/>
      <c r="AJ162" s="337"/>
      <c r="AK162" s="337"/>
      <c r="AL162" s="419"/>
      <c r="AM162" s="349">
        <f t="shared" si="21"/>
        <v>0</v>
      </c>
      <c r="AN162" s="334"/>
    </row>
    <row r="163" spans="1:40" ht="14.25" customHeight="1">
      <c r="A163" s="439" t="s">
        <v>422</v>
      </c>
      <c r="B163" s="440" t="s">
        <v>548</v>
      </c>
      <c r="C163" s="337"/>
      <c r="D163" s="337"/>
      <c r="E163" s="337"/>
      <c r="F163" s="337"/>
      <c r="G163" s="337"/>
      <c r="H163" s="337"/>
      <c r="I163" s="337"/>
      <c r="J163" s="337"/>
      <c r="K163" s="337"/>
      <c r="L163" s="337"/>
      <c r="M163" s="337"/>
      <c r="N163" s="337"/>
      <c r="O163" s="337"/>
      <c r="P163" s="337"/>
      <c r="Q163" s="337"/>
      <c r="R163" s="337"/>
      <c r="S163" s="337"/>
      <c r="T163" s="337"/>
      <c r="U163" s="337"/>
      <c r="V163" s="337"/>
      <c r="W163" s="337"/>
      <c r="X163" s="337"/>
      <c r="Y163" s="337"/>
      <c r="Z163" s="337"/>
      <c r="AA163" s="337"/>
      <c r="AB163" s="342"/>
      <c r="AC163" s="337"/>
      <c r="AD163" s="337"/>
      <c r="AE163" s="337"/>
      <c r="AF163" s="337"/>
      <c r="AG163" s="337"/>
      <c r="AH163" s="337"/>
      <c r="AI163" s="337"/>
      <c r="AJ163" s="337"/>
      <c r="AK163" s="337"/>
      <c r="AL163" s="419"/>
      <c r="AM163" s="349">
        <f t="shared" si="21"/>
        <v>0</v>
      </c>
      <c r="AN163" s="334"/>
    </row>
    <row r="164" spans="1:40" ht="14.25" customHeight="1">
      <c r="A164" s="439" t="s">
        <v>423</v>
      </c>
      <c r="B164" s="440" t="s">
        <v>550</v>
      </c>
      <c r="C164" s="337"/>
      <c r="D164" s="337"/>
      <c r="E164" s="337"/>
      <c r="F164" s="337"/>
      <c r="G164" s="337"/>
      <c r="H164" s="337"/>
      <c r="I164" s="337"/>
      <c r="J164" s="337"/>
      <c r="K164" s="337"/>
      <c r="L164" s="337"/>
      <c r="M164" s="337"/>
      <c r="N164" s="337"/>
      <c r="O164" s="337"/>
      <c r="P164" s="337"/>
      <c r="Q164" s="337"/>
      <c r="R164" s="337"/>
      <c r="S164" s="337"/>
      <c r="T164" s="337"/>
      <c r="U164" s="337"/>
      <c r="V164" s="337"/>
      <c r="W164" s="337"/>
      <c r="X164" s="337"/>
      <c r="Y164" s="337"/>
      <c r="Z164" s="337"/>
      <c r="AA164" s="337"/>
      <c r="AB164" s="342"/>
      <c r="AC164" s="337"/>
      <c r="AD164" s="337"/>
      <c r="AE164" s="337"/>
      <c r="AF164" s="337"/>
      <c r="AG164" s="337"/>
      <c r="AH164" s="337"/>
      <c r="AI164" s="337"/>
      <c r="AJ164" s="337"/>
      <c r="AK164" s="337"/>
      <c r="AL164" s="419"/>
      <c r="AM164" s="349">
        <f t="shared" si="21"/>
        <v>0</v>
      </c>
      <c r="AN164" s="334"/>
    </row>
    <row r="165" spans="1:40" ht="15.75">
      <c r="A165" s="598" t="s">
        <v>235</v>
      </c>
      <c r="B165" s="599"/>
      <c r="C165" s="443">
        <f aca="true" t="shared" si="22" ref="C165:AL165">SUM(C143:C164)</f>
        <v>0</v>
      </c>
      <c r="D165" s="361">
        <f t="shared" si="22"/>
        <v>0</v>
      </c>
      <c r="E165" s="444">
        <f t="shared" si="22"/>
        <v>0</v>
      </c>
      <c r="F165" s="365">
        <f t="shared" si="22"/>
        <v>0</v>
      </c>
      <c r="G165" s="365">
        <f t="shared" si="22"/>
        <v>0</v>
      </c>
      <c r="H165" s="366">
        <f t="shared" si="22"/>
        <v>0</v>
      </c>
      <c r="I165" s="361">
        <f t="shared" si="22"/>
        <v>0</v>
      </c>
      <c r="J165" s="361">
        <f t="shared" si="22"/>
        <v>0</v>
      </c>
      <c r="K165" s="361">
        <f t="shared" si="22"/>
        <v>0</v>
      </c>
      <c r="L165" s="361">
        <f t="shared" si="22"/>
        <v>0</v>
      </c>
      <c r="M165" s="361">
        <f t="shared" si="22"/>
        <v>0</v>
      </c>
      <c r="N165" s="361">
        <f t="shared" si="22"/>
        <v>0</v>
      </c>
      <c r="O165" s="361">
        <f t="shared" si="22"/>
        <v>0</v>
      </c>
      <c r="P165" s="361">
        <f t="shared" si="22"/>
        <v>0</v>
      </c>
      <c r="Q165" s="367">
        <f t="shared" si="22"/>
        <v>0</v>
      </c>
      <c r="R165" s="361">
        <f t="shared" si="22"/>
        <v>0</v>
      </c>
      <c r="S165" s="364">
        <f t="shared" si="22"/>
        <v>0</v>
      </c>
      <c r="T165" s="365">
        <f t="shared" si="22"/>
        <v>0</v>
      </c>
      <c r="U165" s="365">
        <f t="shared" si="22"/>
        <v>0</v>
      </c>
      <c r="V165" s="365">
        <f t="shared" si="22"/>
        <v>0</v>
      </c>
      <c r="W165" s="366">
        <f t="shared" si="22"/>
        <v>0</v>
      </c>
      <c r="X165" s="361">
        <f t="shared" si="22"/>
        <v>0</v>
      </c>
      <c r="Y165" s="361">
        <f t="shared" si="22"/>
        <v>0</v>
      </c>
      <c r="Z165" s="365">
        <f t="shared" si="22"/>
        <v>0</v>
      </c>
      <c r="AA165" s="365">
        <f t="shared" si="22"/>
        <v>0</v>
      </c>
      <c r="AB165" s="361">
        <f t="shared" si="22"/>
        <v>0</v>
      </c>
      <c r="AC165" s="364">
        <f t="shared" si="22"/>
        <v>0</v>
      </c>
      <c r="AD165" s="366">
        <f t="shared" si="22"/>
        <v>0</v>
      </c>
      <c r="AE165" s="361">
        <f t="shared" si="22"/>
        <v>0</v>
      </c>
      <c r="AF165" s="361">
        <f t="shared" si="22"/>
        <v>0</v>
      </c>
      <c r="AG165" s="365">
        <f t="shared" si="22"/>
        <v>0</v>
      </c>
      <c r="AH165" s="365">
        <f t="shared" si="22"/>
        <v>0</v>
      </c>
      <c r="AI165" s="361">
        <f t="shared" si="22"/>
        <v>0</v>
      </c>
      <c r="AJ165" s="361">
        <f t="shared" si="22"/>
        <v>0</v>
      </c>
      <c r="AK165" s="361">
        <f t="shared" si="22"/>
        <v>0</v>
      </c>
      <c r="AL165" s="398">
        <f t="shared" si="22"/>
        <v>0</v>
      </c>
      <c r="AM165" s="349">
        <f t="shared" si="21"/>
        <v>0</v>
      </c>
      <c r="AN165" s="369"/>
    </row>
    <row r="166" spans="1:40" ht="8.25" customHeight="1">
      <c r="A166" s="370"/>
      <c r="B166" s="371"/>
      <c r="C166" s="338"/>
      <c r="D166" s="338"/>
      <c r="E166" s="338"/>
      <c r="F166" s="338"/>
      <c r="G166" s="338"/>
      <c r="H166" s="338"/>
      <c r="I166" s="351"/>
      <c r="J166" s="351"/>
      <c r="K166" s="351"/>
      <c r="L166" s="351"/>
      <c r="M166" s="351"/>
      <c r="N166" s="351"/>
      <c r="O166" s="351"/>
      <c r="P166" s="351"/>
      <c r="Q166" s="338"/>
      <c r="R166" s="351"/>
      <c r="S166" s="338"/>
      <c r="T166" s="338"/>
      <c r="U166" s="338"/>
      <c r="V166" s="338"/>
      <c r="W166" s="338"/>
      <c r="X166" s="351"/>
      <c r="Y166" s="351"/>
      <c r="Z166" s="338"/>
      <c r="AA166" s="338"/>
      <c r="AB166" s="338"/>
      <c r="AC166" s="338"/>
      <c r="AD166" s="338"/>
      <c r="AE166" s="338"/>
      <c r="AF166" s="351"/>
      <c r="AG166" s="338"/>
      <c r="AH166" s="338"/>
      <c r="AI166" s="338"/>
      <c r="AJ166" s="351"/>
      <c r="AK166" s="351"/>
      <c r="AL166" s="372"/>
      <c r="AM166" s="373"/>
      <c r="AN166" s="334"/>
    </row>
    <row r="167" spans="1:40" ht="15">
      <c r="A167" s="596" t="s">
        <v>236</v>
      </c>
      <c r="B167" s="597"/>
      <c r="C167" s="337"/>
      <c r="D167" s="337"/>
      <c r="E167" s="337"/>
      <c r="F167" s="337"/>
      <c r="G167" s="337"/>
      <c r="H167" s="337"/>
      <c r="I167" s="337"/>
      <c r="J167" s="337"/>
      <c r="K167" s="337"/>
      <c r="L167" s="337"/>
      <c r="M167" s="337"/>
      <c r="N167" s="337"/>
      <c r="O167" s="337"/>
      <c r="P167" s="337"/>
      <c r="Q167" s="337"/>
      <c r="R167" s="337"/>
      <c r="S167" s="337"/>
      <c r="T167" s="337"/>
      <c r="U167" s="337"/>
      <c r="V167" s="337"/>
      <c r="W167" s="384"/>
      <c r="X167" s="384"/>
      <c r="Y167" s="384"/>
      <c r="Z167" s="384"/>
      <c r="AA167" s="337"/>
      <c r="AB167" s="337"/>
      <c r="AC167" s="337"/>
      <c r="AD167" s="337"/>
      <c r="AE167" s="337"/>
      <c r="AF167" s="384"/>
      <c r="AG167" s="337"/>
      <c r="AH167" s="337"/>
      <c r="AI167" s="337"/>
      <c r="AJ167" s="337"/>
      <c r="AK167" s="337"/>
      <c r="AL167" s="374"/>
      <c r="AM167" s="339"/>
      <c r="AN167" s="334"/>
    </row>
    <row r="168" spans="1:40" ht="14.25" customHeight="1">
      <c r="A168" s="437" t="s">
        <v>237</v>
      </c>
      <c r="B168" s="438" t="s">
        <v>238</v>
      </c>
      <c r="C168" s="412"/>
      <c r="D168" s="337"/>
      <c r="E168" s="337"/>
      <c r="F168" s="337"/>
      <c r="G168" s="337"/>
      <c r="H168" s="337"/>
      <c r="I168" s="337"/>
      <c r="J168" s="337"/>
      <c r="K168" s="337"/>
      <c r="L168" s="337"/>
      <c r="M168" s="337"/>
      <c r="N168" s="337"/>
      <c r="O168" s="337"/>
      <c r="P168" s="337"/>
      <c r="Q168" s="337"/>
      <c r="R168" s="337"/>
      <c r="S168" s="337"/>
      <c r="T168" s="337"/>
      <c r="U168" s="337"/>
      <c r="V168" s="337"/>
      <c r="W168" s="337"/>
      <c r="X168" s="337"/>
      <c r="Y168" s="337"/>
      <c r="Z168" s="337"/>
      <c r="AA168" s="337"/>
      <c r="AB168" s="337"/>
      <c r="AC168" s="337"/>
      <c r="AD168" s="337"/>
      <c r="AE168" s="337"/>
      <c r="AF168" s="337"/>
      <c r="AG168" s="337"/>
      <c r="AH168" s="337"/>
      <c r="AI168" s="337"/>
      <c r="AJ168" s="337"/>
      <c r="AK168" s="346"/>
      <c r="AL168" s="419"/>
      <c r="AM168" s="349">
        <f aca="true" t="shared" si="23" ref="AM168:AM185">SUM(C168:AL168)</f>
        <v>0</v>
      </c>
      <c r="AN168" s="334"/>
    </row>
    <row r="169" spans="1:40" ht="14.25" customHeight="1">
      <c r="A169" s="437" t="s">
        <v>239</v>
      </c>
      <c r="B169" s="438" t="s">
        <v>240</v>
      </c>
      <c r="C169" s="412"/>
      <c r="D169" s="337"/>
      <c r="E169" s="337"/>
      <c r="F169" s="337"/>
      <c r="G169" s="337"/>
      <c r="H169" s="337"/>
      <c r="I169" s="337"/>
      <c r="J169" s="337"/>
      <c r="K169" s="337"/>
      <c r="L169" s="337"/>
      <c r="M169" s="342"/>
      <c r="N169" s="337"/>
      <c r="O169" s="337"/>
      <c r="P169" s="337"/>
      <c r="Q169" s="337"/>
      <c r="R169" s="337"/>
      <c r="S169" s="337"/>
      <c r="T169" s="337"/>
      <c r="U169" s="337"/>
      <c r="V169" s="337"/>
      <c r="W169" s="337"/>
      <c r="X169" s="337"/>
      <c r="Y169" s="337"/>
      <c r="Z169" s="337"/>
      <c r="AA169" s="337"/>
      <c r="AB169" s="337"/>
      <c r="AC169" s="337"/>
      <c r="AD169" s="337"/>
      <c r="AE169" s="337"/>
      <c r="AF169" s="337"/>
      <c r="AG169" s="337"/>
      <c r="AH169" s="337"/>
      <c r="AI169" s="337"/>
      <c r="AJ169" s="337"/>
      <c r="AK169" s="337"/>
      <c r="AL169" s="419"/>
      <c r="AM169" s="349">
        <f t="shared" si="23"/>
        <v>0</v>
      </c>
      <c r="AN169" s="334"/>
    </row>
    <row r="170" spans="1:40" ht="14.25" customHeight="1">
      <c r="A170" s="437" t="s">
        <v>241</v>
      </c>
      <c r="B170" s="438" t="s">
        <v>242</v>
      </c>
      <c r="C170" s="412"/>
      <c r="D170" s="337"/>
      <c r="E170" s="337"/>
      <c r="F170" s="337"/>
      <c r="G170" s="337"/>
      <c r="H170" s="337"/>
      <c r="I170" s="337"/>
      <c r="J170" s="337"/>
      <c r="K170" s="337"/>
      <c r="L170" s="337"/>
      <c r="M170" s="337"/>
      <c r="N170" s="337"/>
      <c r="O170" s="337"/>
      <c r="P170" s="337"/>
      <c r="Q170" s="337"/>
      <c r="R170" s="337"/>
      <c r="S170" s="337"/>
      <c r="T170" s="337"/>
      <c r="U170" s="337"/>
      <c r="V170" s="337"/>
      <c r="W170" s="337"/>
      <c r="X170" s="337"/>
      <c r="Y170" s="337"/>
      <c r="Z170" s="337"/>
      <c r="AA170" s="337"/>
      <c r="AB170" s="337"/>
      <c r="AC170" s="337"/>
      <c r="AD170" s="337"/>
      <c r="AE170" s="337"/>
      <c r="AF170" s="337"/>
      <c r="AG170" s="337"/>
      <c r="AH170" s="337"/>
      <c r="AI170" s="337"/>
      <c r="AJ170" s="337"/>
      <c r="AK170" s="337"/>
      <c r="AL170" s="362"/>
      <c r="AM170" s="349">
        <f t="shared" si="23"/>
        <v>0</v>
      </c>
      <c r="AN170" s="334"/>
    </row>
    <row r="171" spans="1:40" ht="14.25" customHeight="1">
      <c r="A171" s="437" t="s">
        <v>243</v>
      </c>
      <c r="B171" s="438" t="s">
        <v>244</v>
      </c>
      <c r="C171" s="412"/>
      <c r="D171" s="337"/>
      <c r="E171" s="337"/>
      <c r="F171" s="337"/>
      <c r="G171" s="337"/>
      <c r="H171" s="337"/>
      <c r="I171" s="337"/>
      <c r="J171" s="337"/>
      <c r="K171" s="337"/>
      <c r="L171" s="337"/>
      <c r="M171" s="356"/>
      <c r="N171" s="337"/>
      <c r="O171" s="337"/>
      <c r="P171" s="337"/>
      <c r="Q171" s="337"/>
      <c r="R171" s="337"/>
      <c r="S171" s="337"/>
      <c r="T171" s="337"/>
      <c r="U171" s="337"/>
      <c r="V171" s="337"/>
      <c r="W171" s="337"/>
      <c r="X171" s="337"/>
      <c r="Y171" s="337"/>
      <c r="Z171" s="337"/>
      <c r="AA171" s="337"/>
      <c r="AB171" s="337"/>
      <c r="AC171" s="337"/>
      <c r="AD171" s="337"/>
      <c r="AE171" s="337"/>
      <c r="AF171" s="337"/>
      <c r="AG171" s="337"/>
      <c r="AH171" s="337"/>
      <c r="AI171" s="337"/>
      <c r="AJ171" s="337"/>
      <c r="AK171" s="337"/>
      <c r="AL171" s="362"/>
      <c r="AM171" s="349">
        <f t="shared" si="23"/>
        <v>0</v>
      </c>
      <c r="AN171" s="334"/>
    </row>
    <row r="172" spans="1:40" ht="14.25" customHeight="1">
      <c r="A172" s="437" t="s">
        <v>245</v>
      </c>
      <c r="B172" s="438" t="s">
        <v>246</v>
      </c>
      <c r="C172" s="412"/>
      <c r="D172" s="337"/>
      <c r="E172" s="337"/>
      <c r="F172" s="337"/>
      <c r="G172" s="337"/>
      <c r="H172" s="337"/>
      <c r="I172" s="337"/>
      <c r="J172" s="337"/>
      <c r="K172" s="337"/>
      <c r="L172" s="346"/>
      <c r="M172" s="353"/>
      <c r="N172" s="345"/>
      <c r="O172" s="337"/>
      <c r="P172" s="337"/>
      <c r="Q172" s="337"/>
      <c r="R172" s="337"/>
      <c r="S172" s="337"/>
      <c r="T172" s="337"/>
      <c r="U172" s="337"/>
      <c r="V172" s="337"/>
      <c r="W172" s="337"/>
      <c r="X172" s="337"/>
      <c r="Y172" s="337"/>
      <c r="Z172" s="337"/>
      <c r="AA172" s="337"/>
      <c r="AB172" s="337"/>
      <c r="AC172" s="337"/>
      <c r="AD172" s="337"/>
      <c r="AE172" s="337"/>
      <c r="AF172" s="337"/>
      <c r="AG172" s="337"/>
      <c r="AH172" s="337"/>
      <c r="AI172" s="337"/>
      <c r="AJ172" s="337"/>
      <c r="AK172" s="346"/>
      <c r="AL172" s="362"/>
      <c r="AM172" s="349">
        <f>SUM(C172:AL172)</f>
        <v>0</v>
      </c>
      <c r="AN172" s="334"/>
    </row>
    <row r="173" spans="1:40" ht="14.25" customHeight="1">
      <c r="A173" s="437" t="s">
        <v>247</v>
      </c>
      <c r="B173" s="438" t="s">
        <v>248</v>
      </c>
      <c r="C173" s="337"/>
      <c r="D173" s="337"/>
      <c r="E173" s="337"/>
      <c r="F173" s="337"/>
      <c r="G173" s="337"/>
      <c r="H173" s="337"/>
      <c r="I173" s="337"/>
      <c r="J173" s="337"/>
      <c r="K173" s="337"/>
      <c r="L173" s="337"/>
      <c r="M173" s="384"/>
      <c r="N173" s="337"/>
      <c r="O173" s="337"/>
      <c r="P173" s="337"/>
      <c r="Q173" s="337"/>
      <c r="R173" s="337"/>
      <c r="S173" s="337"/>
      <c r="T173" s="337"/>
      <c r="U173" s="337"/>
      <c r="V173" s="337"/>
      <c r="W173" s="337"/>
      <c r="X173" s="337"/>
      <c r="Y173" s="337"/>
      <c r="Z173" s="337"/>
      <c r="AA173" s="337"/>
      <c r="AB173" s="337"/>
      <c r="AC173" s="337"/>
      <c r="AD173" s="337"/>
      <c r="AE173" s="337"/>
      <c r="AF173" s="337"/>
      <c r="AG173" s="342"/>
      <c r="AH173" s="337"/>
      <c r="AI173" s="337"/>
      <c r="AJ173" s="337"/>
      <c r="AK173" s="337"/>
      <c r="AL173" s="362"/>
      <c r="AM173" s="349">
        <f t="shared" si="23"/>
        <v>0</v>
      </c>
      <c r="AN173" s="334"/>
    </row>
    <row r="174" spans="1:40" ht="14.25" customHeight="1">
      <c r="A174" s="439" t="s">
        <v>424</v>
      </c>
      <c r="B174" s="440" t="s">
        <v>490</v>
      </c>
      <c r="C174" s="337"/>
      <c r="D174" s="337"/>
      <c r="E174" s="337"/>
      <c r="F174" s="337"/>
      <c r="G174" s="337"/>
      <c r="H174" s="337"/>
      <c r="I174" s="337"/>
      <c r="J174" s="337"/>
      <c r="K174" s="337"/>
      <c r="L174" s="337"/>
      <c r="M174" s="337"/>
      <c r="N174" s="337"/>
      <c r="O174" s="337"/>
      <c r="P174" s="337"/>
      <c r="Q174" s="337"/>
      <c r="R174" s="337"/>
      <c r="S174" s="337"/>
      <c r="T174" s="337"/>
      <c r="U174" s="337"/>
      <c r="V174" s="337"/>
      <c r="W174" s="337"/>
      <c r="X174" s="337"/>
      <c r="Y174" s="337"/>
      <c r="Z174" s="337"/>
      <c r="AA174" s="337"/>
      <c r="AB174" s="337"/>
      <c r="AC174" s="346"/>
      <c r="AD174" s="342"/>
      <c r="AE174" s="337"/>
      <c r="AF174" s="337"/>
      <c r="AG174" s="337"/>
      <c r="AH174" s="337"/>
      <c r="AI174" s="337"/>
      <c r="AJ174" s="337"/>
      <c r="AK174" s="337"/>
      <c r="AL174" s="362"/>
      <c r="AM174" s="349">
        <f t="shared" si="23"/>
        <v>0</v>
      </c>
      <c r="AN174" s="334"/>
    </row>
    <row r="175" spans="1:40" ht="14.25" customHeight="1">
      <c r="A175" s="439" t="s">
        <v>425</v>
      </c>
      <c r="B175" s="440" t="s">
        <v>426</v>
      </c>
      <c r="C175" s="337"/>
      <c r="D175" s="337"/>
      <c r="E175" s="337"/>
      <c r="F175" s="337"/>
      <c r="G175" s="337"/>
      <c r="H175" s="337"/>
      <c r="I175" s="337"/>
      <c r="J175" s="337"/>
      <c r="K175" s="337"/>
      <c r="L175" s="337"/>
      <c r="M175" s="337"/>
      <c r="N175" s="337"/>
      <c r="O175" s="337"/>
      <c r="P175" s="337"/>
      <c r="Q175" s="337"/>
      <c r="R175" s="337"/>
      <c r="S175" s="337"/>
      <c r="T175" s="337"/>
      <c r="U175" s="337"/>
      <c r="V175" s="337"/>
      <c r="W175" s="337"/>
      <c r="X175" s="337"/>
      <c r="Y175" s="337"/>
      <c r="Z175" s="337"/>
      <c r="AA175" s="337"/>
      <c r="AB175" s="337"/>
      <c r="AC175" s="346"/>
      <c r="AD175" s="342"/>
      <c r="AE175" s="337"/>
      <c r="AF175" s="337"/>
      <c r="AG175" s="337"/>
      <c r="AH175" s="337"/>
      <c r="AI175" s="337"/>
      <c r="AJ175" s="337"/>
      <c r="AK175" s="337"/>
      <c r="AL175" s="362"/>
      <c r="AM175" s="349">
        <f t="shared" si="23"/>
        <v>0</v>
      </c>
      <c r="AN175" s="334"/>
    </row>
    <row r="176" spans="1:40" ht="14.25" customHeight="1">
      <c r="A176" s="439" t="s">
        <v>427</v>
      </c>
      <c r="B176" s="440" t="s">
        <v>428</v>
      </c>
      <c r="C176" s="337"/>
      <c r="D176" s="337"/>
      <c r="E176" s="337"/>
      <c r="F176" s="337"/>
      <c r="G176" s="337"/>
      <c r="H176" s="337"/>
      <c r="I176" s="337"/>
      <c r="J176" s="337"/>
      <c r="K176" s="337"/>
      <c r="L176" s="337"/>
      <c r="M176" s="337"/>
      <c r="N176" s="337"/>
      <c r="O176" s="337"/>
      <c r="P176" s="337"/>
      <c r="Q176" s="337"/>
      <c r="R176" s="337"/>
      <c r="S176" s="337"/>
      <c r="T176" s="337"/>
      <c r="U176" s="337"/>
      <c r="V176" s="337"/>
      <c r="W176" s="337"/>
      <c r="X176" s="337"/>
      <c r="Y176" s="337"/>
      <c r="Z176" s="337"/>
      <c r="AA176" s="337"/>
      <c r="AB176" s="337"/>
      <c r="AC176" s="337"/>
      <c r="AD176" s="342"/>
      <c r="AE176" s="337"/>
      <c r="AF176" s="337"/>
      <c r="AG176" s="337"/>
      <c r="AH176" s="337"/>
      <c r="AI176" s="337"/>
      <c r="AJ176" s="337"/>
      <c r="AK176" s="337"/>
      <c r="AL176" s="362"/>
      <c r="AM176" s="349">
        <f t="shared" si="23"/>
        <v>0</v>
      </c>
      <c r="AN176" s="334"/>
    </row>
    <row r="177" spans="1:40" ht="14.25" customHeight="1">
      <c r="A177" s="439" t="s">
        <v>429</v>
      </c>
      <c r="B177" s="440" t="s">
        <v>430</v>
      </c>
      <c r="C177" s="337"/>
      <c r="D177" s="337"/>
      <c r="E177" s="337"/>
      <c r="F177" s="337"/>
      <c r="G177" s="337"/>
      <c r="H177" s="337"/>
      <c r="I177" s="337"/>
      <c r="J177" s="337"/>
      <c r="K177" s="337"/>
      <c r="L177" s="337"/>
      <c r="M177" s="337"/>
      <c r="N177" s="337"/>
      <c r="O177" s="337"/>
      <c r="P177" s="337"/>
      <c r="Q177" s="337"/>
      <c r="R177" s="337"/>
      <c r="S177" s="337"/>
      <c r="T177" s="337"/>
      <c r="U177" s="337"/>
      <c r="V177" s="337"/>
      <c r="W177" s="337"/>
      <c r="X177" s="337"/>
      <c r="Y177" s="337"/>
      <c r="Z177" s="337"/>
      <c r="AA177" s="337"/>
      <c r="AB177" s="337"/>
      <c r="AC177" s="337"/>
      <c r="AD177" s="342"/>
      <c r="AE177" s="337"/>
      <c r="AF177" s="337"/>
      <c r="AG177" s="337"/>
      <c r="AH177" s="337"/>
      <c r="AI177" s="337"/>
      <c r="AJ177" s="337"/>
      <c r="AK177" s="337"/>
      <c r="AL177" s="362"/>
      <c r="AM177" s="349">
        <f>SUM(C177:AL177)</f>
        <v>0</v>
      </c>
      <c r="AN177" s="334"/>
    </row>
    <row r="178" spans="1:40" ht="14.25" customHeight="1">
      <c r="A178" s="437" t="s">
        <v>249</v>
      </c>
      <c r="B178" s="438" t="s">
        <v>250</v>
      </c>
      <c r="C178" s="337"/>
      <c r="D178" s="337"/>
      <c r="E178" s="337"/>
      <c r="F178" s="337"/>
      <c r="G178" s="337"/>
      <c r="H178" s="337"/>
      <c r="I178" s="337"/>
      <c r="J178" s="337"/>
      <c r="K178" s="337"/>
      <c r="L178" s="337"/>
      <c r="M178" s="337"/>
      <c r="N178" s="337"/>
      <c r="O178" s="337"/>
      <c r="P178" s="337"/>
      <c r="Q178" s="337"/>
      <c r="R178" s="337"/>
      <c r="S178" s="337"/>
      <c r="T178" s="337"/>
      <c r="U178" s="337"/>
      <c r="V178" s="337"/>
      <c r="W178" s="337"/>
      <c r="X178" s="337"/>
      <c r="Y178" s="337"/>
      <c r="Z178" s="337"/>
      <c r="AA178" s="337"/>
      <c r="AB178" s="337"/>
      <c r="AC178" s="337"/>
      <c r="AD178" s="337"/>
      <c r="AE178" s="337"/>
      <c r="AF178" s="337"/>
      <c r="AG178" s="342"/>
      <c r="AH178" s="337"/>
      <c r="AI178" s="337"/>
      <c r="AJ178" s="337"/>
      <c r="AK178" s="337"/>
      <c r="AL178" s="362"/>
      <c r="AM178" s="349">
        <f t="shared" si="23"/>
        <v>0</v>
      </c>
      <c r="AN178" s="334"/>
    </row>
    <row r="179" spans="1:40" ht="14.25" customHeight="1">
      <c r="A179" s="439" t="s">
        <v>431</v>
      </c>
      <c r="B179" s="440" t="s">
        <v>498</v>
      </c>
      <c r="C179" s="337"/>
      <c r="D179" s="337"/>
      <c r="E179" s="337"/>
      <c r="F179" s="337"/>
      <c r="G179" s="337"/>
      <c r="H179" s="337"/>
      <c r="I179" s="337"/>
      <c r="J179" s="337"/>
      <c r="K179" s="337"/>
      <c r="L179" s="337"/>
      <c r="M179" s="337"/>
      <c r="N179" s="337"/>
      <c r="O179" s="337"/>
      <c r="P179" s="337"/>
      <c r="Q179" s="337"/>
      <c r="R179" s="337"/>
      <c r="S179" s="337"/>
      <c r="T179" s="337"/>
      <c r="U179" s="337"/>
      <c r="V179" s="337"/>
      <c r="W179" s="337"/>
      <c r="X179" s="337"/>
      <c r="Y179" s="337"/>
      <c r="Z179" s="337"/>
      <c r="AA179" s="342"/>
      <c r="AB179" s="337"/>
      <c r="AC179" s="337"/>
      <c r="AD179" s="337"/>
      <c r="AE179" s="337"/>
      <c r="AF179" s="337"/>
      <c r="AG179" s="337"/>
      <c r="AH179" s="337"/>
      <c r="AI179" s="337"/>
      <c r="AJ179" s="337"/>
      <c r="AK179" s="337"/>
      <c r="AL179" s="362"/>
      <c r="AM179" s="349">
        <f t="shared" si="23"/>
        <v>0</v>
      </c>
      <c r="AN179" s="334"/>
    </row>
    <row r="180" spans="1:40" ht="14.25" customHeight="1">
      <c r="A180" s="439" t="s">
        <v>432</v>
      </c>
      <c r="B180" s="440" t="s">
        <v>499</v>
      </c>
      <c r="C180" s="337"/>
      <c r="D180" s="337"/>
      <c r="E180" s="337"/>
      <c r="F180" s="337"/>
      <c r="G180" s="337"/>
      <c r="H180" s="337"/>
      <c r="I180" s="337"/>
      <c r="J180" s="337"/>
      <c r="K180" s="337"/>
      <c r="L180" s="337"/>
      <c r="M180" s="337"/>
      <c r="N180" s="337"/>
      <c r="O180" s="337"/>
      <c r="P180" s="337"/>
      <c r="Q180" s="337"/>
      <c r="R180" s="337"/>
      <c r="S180" s="337"/>
      <c r="T180" s="337"/>
      <c r="U180" s="337"/>
      <c r="V180" s="337"/>
      <c r="W180" s="337"/>
      <c r="X180" s="337"/>
      <c r="Y180" s="337"/>
      <c r="Z180" s="337"/>
      <c r="AA180" s="342"/>
      <c r="AB180" s="337"/>
      <c r="AC180" s="337"/>
      <c r="AD180" s="337"/>
      <c r="AE180" s="337"/>
      <c r="AF180" s="337"/>
      <c r="AG180" s="337"/>
      <c r="AH180" s="337"/>
      <c r="AI180" s="337"/>
      <c r="AJ180" s="337"/>
      <c r="AK180" s="337"/>
      <c r="AL180" s="362"/>
      <c r="AM180" s="349">
        <f t="shared" si="23"/>
        <v>0</v>
      </c>
      <c r="AN180" s="334"/>
    </row>
    <row r="181" spans="1:40" ht="14.25" customHeight="1">
      <c r="A181" s="439" t="s">
        <v>433</v>
      </c>
      <c r="B181" s="440" t="s">
        <v>500</v>
      </c>
      <c r="C181" s="337"/>
      <c r="D181" s="337"/>
      <c r="E181" s="337"/>
      <c r="F181" s="337"/>
      <c r="G181" s="337"/>
      <c r="H181" s="337"/>
      <c r="I181" s="337"/>
      <c r="J181" s="337"/>
      <c r="K181" s="337"/>
      <c r="L181" s="337"/>
      <c r="M181" s="337"/>
      <c r="N181" s="337"/>
      <c r="O181" s="337"/>
      <c r="P181" s="337"/>
      <c r="Q181" s="337"/>
      <c r="R181" s="337"/>
      <c r="S181" s="337"/>
      <c r="T181" s="337"/>
      <c r="U181" s="337"/>
      <c r="V181" s="337"/>
      <c r="W181" s="337"/>
      <c r="X181" s="337"/>
      <c r="Y181" s="337"/>
      <c r="Z181" s="337"/>
      <c r="AA181" s="342"/>
      <c r="AB181" s="337"/>
      <c r="AC181" s="337"/>
      <c r="AD181" s="337"/>
      <c r="AE181" s="337"/>
      <c r="AF181" s="337"/>
      <c r="AG181" s="337"/>
      <c r="AH181" s="337"/>
      <c r="AI181" s="337"/>
      <c r="AJ181" s="337"/>
      <c r="AK181" s="337"/>
      <c r="AL181" s="362"/>
      <c r="AM181" s="349">
        <f t="shared" si="23"/>
        <v>0</v>
      </c>
      <c r="AN181" s="334"/>
    </row>
    <row r="182" spans="1:40" ht="14.25" customHeight="1">
      <c r="A182" s="437" t="s">
        <v>251</v>
      </c>
      <c r="B182" s="341" t="s">
        <v>393</v>
      </c>
      <c r="C182" s="337"/>
      <c r="D182" s="337"/>
      <c r="E182" s="337"/>
      <c r="F182" s="337"/>
      <c r="G182" s="337"/>
      <c r="H182" s="337"/>
      <c r="I182" s="337"/>
      <c r="J182" s="337"/>
      <c r="K182" s="337"/>
      <c r="L182" s="337"/>
      <c r="M182" s="337"/>
      <c r="N182" s="337"/>
      <c r="O182" s="337"/>
      <c r="P182" s="337"/>
      <c r="Q182" s="337"/>
      <c r="R182" s="337"/>
      <c r="S182" s="337"/>
      <c r="T182" s="337"/>
      <c r="U182" s="337"/>
      <c r="V182" s="337"/>
      <c r="W182" s="337"/>
      <c r="X182" s="337"/>
      <c r="Y182" s="337"/>
      <c r="Z182" s="342"/>
      <c r="AA182" s="337"/>
      <c r="AB182" s="337"/>
      <c r="AC182" s="337"/>
      <c r="AD182" s="337"/>
      <c r="AE182" s="337"/>
      <c r="AF182" s="337"/>
      <c r="AG182" s="337"/>
      <c r="AH182" s="337"/>
      <c r="AI182" s="337"/>
      <c r="AJ182" s="337"/>
      <c r="AK182" s="337"/>
      <c r="AL182" s="362"/>
      <c r="AM182" s="349">
        <f t="shared" si="23"/>
        <v>0</v>
      </c>
      <c r="AN182" s="334"/>
    </row>
    <row r="183" spans="1:40" ht="14.25" customHeight="1">
      <c r="A183" s="445" t="s">
        <v>434</v>
      </c>
      <c r="B183" s="417" t="s">
        <v>448</v>
      </c>
      <c r="C183" s="337"/>
      <c r="D183" s="337"/>
      <c r="E183" s="337"/>
      <c r="F183" s="337"/>
      <c r="G183" s="337"/>
      <c r="H183" s="337"/>
      <c r="I183" s="337"/>
      <c r="J183" s="337"/>
      <c r="K183" s="337"/>
      <c r="L183" s="337"/>
      <c r="M183" s="337"/>
      <c r="N183" s="337"/>
      <c r="O183" s="337"/>
      <c r="P183" s="337"/>
      <c r="Q183" s="337"/>
      <c r="R183" s="337"/>
      <c r="S183" s="337"/>
      <c r="T183" s="337"/>
      <c r="U183" s="337"/>
      <c r="V183" s="337"/>
      <c r="W183" s="337"/>
      <c r="X183" s="337"/>
      <c r="Y183" s="337"/>
      <c r="Z183" s="337"/>
      <c r="AA183" s="337"/>
      <c r="AB183" s="337"/>
      <c r="AC183" s="337"/>
      <c r="AD183" s="337"/>
      <c r="AE183" s="337"/>
      <c r="AF183" s="337"/>
      <c r="AG183" s="386"/>
      <c r="AH183" s="337"/>
      <c r="AI183" s="337"/>
      <c r="AJ183" s="337"/>
      <c r="AK183" s="337"/>
      <c r="AL183" s="362"/>
      <c r="AM183" s="349">
        <f t="shared" si="23"/>
        <v>0</v>
      </c>
      <c r="AN183" s="334"/>
    </row>
    <row r="184" spans="1:40" ht="14.25" customHeight="1">
      <c r="A184" s="445" t="s">
        <v>435</v>
      </c>
      <c r="B184" s="417" t="s">
        <v>449</v>
      </c>
      <c r="C184" s="337"/>
      <c r="D184" s="337"/>
      <c r="E184" s="337"/>
      <c r="F184" s="337"/>
      <c r="G184" s="337"/>
      <c r="H184" s="337"/>
      <c r="I184" s="337"/>
      <c r="J184" s="337"/>
      <c r="K184" s="337"/>
      <c r="L184" s="337"/>
      <c r="M184" s="337"/>
      <c r="N184" s="337"/>
      <c r="O184" s="337"/>
      <c r="P184" s="337"/>
      <c r="Q184" s="337"/>
      <c r="R184" s="337"/>
      <c r="S184" s="337"/>
      <c r="T184" s="337"/>
      <c r="U184" s="337"/>
      <c r="V184" s="337"/>
      <c r="W184" s="337"/>
      <c r="X184" s="337"/>
      <c r="Y184" s="337"/>
      <c r="Z184" s="337"/>
      <c r="AA184" s="337"/>
      <c r="AB184" s="337"/>
      <c r="AC184" s="337"/>
      <c r="AD184" s="337"/>
      <c r="AE184" s="337"/>
      <c r="AF184" s="337"/>
      <c r="AG184" s="386"/>
      <c r="AH184" s="337"/>
      <c r="AI184" s="337"/>
      <c r="AJ184" s="337"/>
      <c r="AK184" s="337"/>
      <c r="AL184" s="362"/>
      <c r="AM184" s="349">
        <f t="shared" si="23"/>
        <v>0</v>
      </c>
      <c r="AN184" s="334"/>
    </row>
    <row r="185" spans="1:40" ht="14.25" customHeight="1">
      <c r="A185" s="445" t="s">
        <v>436</v>
      </c>
      <c r="B185" s="417" t="s">
        <v>466</v>
      </c>
      <c r="C185" s="337"/>
      <c r="D185" s="337"/>
      <c r="E185" s="337"/>
      <c r="F185" s="337"/>
      <c r="G185" s="337"/>
      <c r="H185" s="337"/>
      <c r="I185" s="337"/>
      <c r="J185" s="337"/>
      <c r="K185" s="337"/>
      <c r="L185" s="337"/>
      <c r="M185" s="337"/>
      <c r="N185" s="337"/>
      <c r="O185" s="337"/>
      <c r="P185" s="337"/>
      <c r="Q185" s="337"/>
      <c r="R185" s="337"/>
      <c r="S185" s="337"/>
      <c r="T185" s="337"/>
      <c r="U185" s="337"/>
      <c r="V185" s="337"/>
      <c r="W185" s="337"/>
      <c r="X185" s="337"/>
      <c r="Y185" s="337"/>
      <c r="Z185" s="337"/>
      <c r="AA185" s="337"/>
      <c r="AB185" s="337"/>
      <c r="AC185" s="337"/>
      <c r="AD185" s="337"/>
      <c r="AE185" s="337"/>
      <c r="AF185" s="337"/>
      <c r="AG185" s="386"/>
      <c r="AH185" s="337"/>
      <c r="AI185" s="337"/>
      <c r="AJ185" s="337"/>
      <c r="AK185" s="337"/>
      <c r="AL185" s="362"/>
      <c r="AM185" s="349">
        <f t="shared" si="23"/>
        <v>0</v>
      </c>
      <c r="AN185" s="334"/>
    </row>
    <row r="186" spans="1:40" ht="14.25" customHeight="1">
      <c r="A186" s="445" t="s">
        <v>437</v>
      </c>
      <c r="B186" s="341" t="s">
        <v>475</v>
      </c>
      <c r="C186" s="337"/>
      <c r="D186" s="337"/>
      <c r="E186" s="337"/>
      <c r="F186" s="337"/>
      <c r="G186" s="337"/>
      <c r="H186" s="337"/>
      <c r="I186" s="337"/>
      <c r="J186" s="337"/>
      <c r="K186" s="337"/>
      <c r="L186" s="337"/>
      <c r="M186" s="337"/>
      <c r="N186" s="337"/>
      <c r="O186" s="337"/>
      <c r="P186" s="337"/>
      <c r="Q186" s="337"/>
      <c r="R186" s="337"/>
      <c r="S186" s="337"/>
      <c r="T186" s="337"/>
      <c r="U186" s="337"/>
      <c r="V186" s="337"/>
      <c r="W186" s="337"/>
      <c r="X186" s="337"/>
      <c r="Y186" s="337"/>
      <c r="Z186" s="337"/>
      <c r="AA186" s="337"/>
      <c r="AB186" s="337"/>
      <c r="AC186" s="337"/>
      <c r="AD186" s="337"/>
      <c r="AE186" s="337"/>
      <c r="AF186" s="337"/>
      <c r="AG186" s="386"/>
      <c r="AH186" s="337"/>
      <c r="AI186" s="337"/>
      <c r="AJ186" s="337"/>
      <c r="AK186" s="337"/>
      <c r="AL186" s="362"/>
      <c r="AM186" s="349">
        <f>SUM(C186:AL186)</f>
        <v>0</v>
      </c>
      <c r="AN186" s="334"/>
    </row>
    <row r="187" spans="1:40" ht="15.75">
      <c r="A187" s="441" t="s">
        <v>253</v>
      </c>
      <c r="B187" s="442"/>
      <c r="C187" s="443">
        <f>SUM(C168:C186)</f>
        <v>0</v>
      </c>
      <c r="D187" s="365">
        <f aca="true" t="shared" si="24" ref="D187:AL187">SUM(D168:D186)</f>
        <v>0</v>
      </c>
      <c r="E187" s="365">
        <f t="shared" si="24"/>
        <v>0</v>
      </c>
      <c r="F187" s="365">
        <f t="shared" si="24"/>
        <v>0</v>
      </c>
      <c r="G187" s="365">
        <f t="shared" si="24"/>
        <v>0</v>
      </c>
      <c r="H187" s="366">
        <f t="shared" si="24"/>
        <v>0</v>
      </c>
      <c r="I187" s="361">
        <f t="shared" si="24"/>
        <v>0</v>
      </c>
      <c r="J187" s="366">
        <f t="shared" si="24"/>
        <v>0</v>
      </c>
      <c r="K187" s="361">
        <f t="shared" si="24"/>
        <v>0</v>
      </c>
      <c r="L187" s="361">
        <f t="shared" si="24"/>
        <v>0</v>
      </c>
      <c r="M187" s="361">
        <f t="shared" si="24"/>
        <v>0</v>
      </c>
      <c r="N187" s="365">
        <f t="shared" si="24"/>
        <v>0</v>
      </c>
      <c r="O187" s="365">
        <f t="shared" si="24"/>
        <v>0</v>
      </c>
      <c r="P187" s="361">
        <f t="shared" si="24"/>
        <v>0</v>
      </c>
      <c r="Q187" s="365">
        <f t="shared" si="24"/>
        <v>0</v>
      </c>
      <c r="R187" s="365">
        <f t="shared" si="24"/>
        <v>0</v>
      </c>
      <c r="S187" s="365">
        <f t="shared" si="24"/>
        <v>0</v>
      </c>
      <c r="T187" s="365">
        <f t="shared" si="24"/>
        <v>0</v>
      </c>
      <c r="U187" s="365">
        <f t="shared" si="24"/>
        <v>0</v>
      </c>
      <c r="V187" s="365">
        <f t="shared" si="24"/>
        <v>0</v>
      </c>
      <c r="W187" s="365">
        <f t="shared" si="24"/>
        <v>0</v>
      </c>
      <c r="X187" s="365">
        <f t="shared" si="24"/>
        <v>0</v>
      </c>
      <c r="Y187" s="365">
        <f t="shared" si="24"/>
        <v>0</v>
      </c>
      <c r="Z187" s="361">
        <f t="shared" si="24"/>
        <v>0</v>
      </c>
      <c r="AA187" s="361">
        <f t="shared" si="24"/>
        <v>0</v>
      </c>
      <c r="AB187" s="365">
        <f t="shared" si="24"/>
        <v>0</v>
      </c>
      <c r="AC187" s="365">
        <f t="shared" si="24"/>
        <v>0</v>
      </c>
      <c r="AD187" s="361">
        <f t="shared" si="24"/>
        <v>0</v>
      </c>
      <c r="AE187" s="365">
        <f t="shared" si="24"/>
        <v>0</v>
      </c>
      <c r="AF187" s="365">
        <f t="shared" si="24"/>
        <v>0</v>
      </c>
      <c r="AG187" s="361">
        <f t="shared" si="24"/>
        <v>0</v>
      </c>
      <c r="AH187" s="365">
        <f t="shared" si="24"/>
        <v>0</v>
      </c>
      <c r="AI187" s="365">
        <f t="shared" si="24"/>
        <v>0</v>
      </c>
      <c r="AJ187" s="365">
        <f t="shared" si="24"/>
        <v>0</v>
      </c>
      <c r="AK187" s="365">
        <f t="shared" si="24"/>
        <v>0</v>
      </c>
      <c r="AL187" s="361">
        <f t="shared" si="24"/>
        <v>0</v>
      </c>
      <c r="AM187" s="349">
        <f>SUM(C187:AL187)</f>
        <v>0</v>
      </c>
      <c r="AN187" s="369"/>
    </row>
    <row r="188" spans="1:40" ht="8.25" customHeight="1">
      <c r="A188" s="370"/>
      <c r="B188" s="371"/>
      <c r="C188" s="338"/>
      <c r="D188" s="338"/>
      <c r="E188" s="338"/>
      <c r="F188" s="338"/>
      <c r="G188" s="338"/>
      <c r="H188" s="338"/>
      <c r="I188" s="351"/>
      <c r="J188" s="338"/>
      <c r="K188" s="351"/>
      <c r="L188" s="351"/>
      <c r="M188" s="351"/>
      <c r="N188" s="338"/>
      <c r="O188" s="338"/>
      <c r="P188" s="351"/>
      <c r="Q188" s="338"/>
      <c r="R188" s="338"/>
      <c r="S188" s="338"/>
      <c r="T188" s="338"/>
      <c r="U188" s="338"/>
      <c r="V188" s="338"/>
      <c r="W188" s="338"/>
      <c r="X188" s="338"/>
      <c r="Y188" s="338"/>
      <c r="Z188" s="338"/>
      <c r="AA188" s="338"/>
      <c r="AB188" s="338"/>
      <c r="AC188" s="338"/>
      <c r="AD188" s="338"/>
      <c r="AE188" s="338"/>
      <c r="AF188" s="338"/>
      <c r="AG188" s="338"/>
      <c r="AH188" s="338"/>
      <c r="AI188" s="338"/>
      <c r="AJ188" s="338"/>
      <c r="AK188" s="338"/>
      <c r="AL188" s="382"/>
      <c r="AM188" s="373"/>
      <c r="AN188" s="334"/>
    </row>
    <row r="189" spans="1:40" ht="15">
      <c r="A189" s="600" t="s">
        <v>254</v>
      </c>
      <c r="B189" s="601"/>
      <c r="C189" s="337"/>
      <c r="D189" s="337"/>
      <c r="E189" s="337"/>
      <c r="F189" s="337"/>
      <c r="G189" s="337"/>
      <c r="H189" s="337"/>
      <c r="I189" s="337"/>
      <c r="J189" s="337"/>
      <c r="K189" s="337"/>
      <c r="L189" s="337"/>
      <c r="M189" s="337"/>
      <c r="N189" s="337"/>
      <c r="O189" s="337"/>
      <c r="P189" s="337"/>
      <c r="Q189" s="337"/>
      <c r="R189" s="337"/>
      <c r="S189" s="337"/>
      <c r="T189" s="337"/>
      <c r="U189" s="337"/>
      <c r="V189" s="337"/>
      <c r="W189" s="337"/>
      <c r="X189" s="337"/>
      <c r="Y189" s="337"/>
      <c r="Z189" s="337"/>
      <c r="AA189" s="337"/>
      <c r="AB189" s="337"/>
      <c r="AC189" s="337"/>
      <c r="AD189" s="337"/>
      <c r="AE189" s="337"/>
      <c r="AF189" s="384"/>
      <c r="AG189" s="337"/>
      <c r="AH189" s="338"/>
      <c r="AI189" s="337"/>
      <c r="AJ189" s="337"/>
      <c r="AK189" s="337"/>
      <c r="AL189" s="374"/>
      <c r="AM189" s="339"/>
      <c r="AN189" s="334"/>
    </row>
    <row r="190" spans="1:40" ht="14.25" customHeight="1">
      <c r="A190" s="437" t="s">
        <v>255</v>
      </c>
      <c r="B190" s="438" t="s">
        <v>256</v>
      </c>
      <c r="C190" s="412"/>
      <c r="D190" s="337"/>
      <c r="E190" s="337"/>
      <c r="F190" s="337"/>
      <c r="G190" s="337"/>
      <c r="H190" s="337"/>
      <c r="I190" s="337"/>
      <c r="J190" s="337"/>
      <c r="K190" s="337"/>
      <c r="L190" s="337"/>
      <c r="M190" s="337"/>
      <c r="N190" s="337"/>
      <c r="O190" s="337"/>
      <c r="P190" s="337"/>
      <c r="Q190" s="337"/>
      <c r="R190" s="337"/>
      <c r="S190" s="337"/>
      <c r="T190" s="337"/>
      <c r="U190" s="337"/>
      <c r="V190" s="337"/>
      <c r="W190" s="337"/>
      <c r="X190" s="337"/>
      <c r="Y190" s="337"/>
      <c r="Z190" s="337"/>
      <c r="AA190" s="337"/>
      <c r="AB190" s="337"/>
      <c r="AC190" s="337"/>
      <c r="AD190" s="337"/>
      <c r="AE190" s="337"/>
      <c r="AF190" s="337"/>
      <c r="AG190" s="346"/>
      <c r="AH190" s="353"/>
      <c r="AI190" s="345"/>
      <c r="AJ190" s="337"/>
      <c r="AK190" s="337"/>
      <c r="AL190" s="342"/>
      <c r="AM190" s="349">
        <f aca="true" t="shared" si="25" ref="AM190:AM203">SUM(C190:AL190)</f>
        <v>0</v>
      </c>
      <c r="AN190" s="334"/>
    </row>
    <row r="191" spans="1:40" ht="14.25" customHeight="1">
      <c r="A191" s="437" t="s">
        <v>257</v>
      </c>
      <c r="B191" s="438" t="s">
        <v>438</v>
      </c>
      <c r="C191" s="412"/>
      <c r="D191" s="337"/>
      <c r="E191" s="337"/>
      <c r="F191" s="337"/>
      <c r="G191" s="337"/>
      <c r="H191" s="337"/>
      <c r="I191" s="337"/>
      <c r="J191" s="337"/>
      <c r="K191" s="337"/>
      <c r="L191" s="337"/>
      <c r="M191" s="337"/>
      <c r="N191" s="337"/>
      <c r="O191" s="337"/>
      <c r="P191" s="337"/>
      <c r="Q191" s="337"/>
      <c r="R191" s="337"/>
      <c r="S191" s="337"/>
      <c r="T191" s="337"/>
      <c r="U191" s="337"/>
      <c r="V191" s="337"/>
      <c r="W191" s="337"/>
      <c r="X191" s="337"/>
      <c r="Y191" s="337"/>
      <c r="Z191" s="337"/>
      <c r="AA191" s="337"/>
      <c r="AB191" s="337"/>
      <c r="AC191" s="337"/>
      <c r="AD191" s="337"/>
      <c r="AE191" s="337"/>
      <c r="AF191" s="337"/>
      <c r="AG191" s="346"/>
      <c r="AH191" s="342"/>
      <c r="AI191" s="345"/>
      <c r="AJ191" s="337"/>
      <c r="AK191" s="337"/>
      <c r="AL191" s="342"/>
      <c r="AM191" s="349">
        <f t="shared" si="25"/>
        <v>0</v>
      </c>
      <c r="AN191" s="334"/>
    </row>
    <row r="192" spans="1:40" ht="14.25" customHeight="1">
      <c r="A192" s="437" t="s">
        <v>258</v>
      </c>
      <c r="B192" s="438" t="s">
        <v>259</v>
      </c>
      <c r="C192" s="412"/>
      <c r="D192" s="337"/>
      <c r="E192" s="337"/>
      <c r="F192" s="337"/>
      <c r="G192" s="337"/>
      <c r="H192" s="337"/>
      <c r="I192" s="337"/>
      <c r="J192" s="337"/>
      <c r="K192" s="337"/>
      <c r="L192" s="337"/>
      <c r="M192" s="337"/>
      <c r="N192" s="337"/>
      <c r="O192" s="337"/>
      <c r="P192" s="337"/>
      <c r="Q192" s="337"/>
      <c r="R192" s="337"/>
      <c r="S192" s="337"/>
      <c r="T192" s="337"/>
      <c r="U192" s="337"/>
      <c r="V192" s="337"/>
      <c r="W192" s="337"/>
      <c r="X192" s="337"/>
      <c r="Y192" s="337"/>
      <c r="Z192" s="337"/>
      <c r="AA192" s="337"/>
      <c r="AB192" s="337"/>
      <c r="AC192" s="337"/>
      <c r="AD192" s="337"/>
      <c r="AE192" s="337"/>
      <c r="AF192" s="337"/>
      <c r="AG192" s="346"/>
      <c r="AH192" s="342"/>
      <c r="AI192" s="345"/>
      <c r="AJ192" s="337"/>
      <c r="AK192" s="337"/>
      <c r="AL192" s="342"/>
      <c r="AM192" s="349">
        <f t="shared" si="25"/>
        <v>0</v>
      </c>
      <c r="AN192" s="334"/>
    </row>
    <row r="193" spans="1:40" ht="14.25" customHeight="1">
      <c r="A193" s="437" t="s">
        <v>260</v>
      </c>
      <c r="B193" s="341" t="s">
        <v>261</v>
      </c>
      <c r="C193" s="446"/>
      <c r="D193" s="344"/>
      <c r="E193" s="343"/>
      <c r="F193" s="345"/>
      <c r="G193" s="337"/>
      <c r="H193" s="346"/>
      <c r="I193" s="342"/>
      <c r="J193" s="342"/>
      <c r="K193" s="342"/>
      <c r="L193" s="342"/>
      <c r="M193" s="342"/>
      <c r="N193" s="342"/>
      <c r="O193" s="342"/>
      <c r="P193" s="342"/>
      <c r="Q193" s="342"/>
      <c r="R193" s="342"/>
      <c r="S193" s="342"/>
      <c r="T193" s="342"/>
      <c r="U193" s="342"/>
      <c r="V193" s="342"/>
      <c r="W193" s="342"/>
      <c r="X193" s="342"/>
      <c r="Y193" s="342"/>
      <c r="Z193" s="345"/>
      <c r="AA193" s="337"/>
      <c r="AB193" s="337"/>
      <c r="AC193" s="337"/>
      <c r="AD193" s="337"/>
      <c r="AE193" s="337"/>
      <c r="AF193" s="337"/>
      <c r="AG193" s="346"/>
      <c r="AH193" s="343"/>
      <c r="AI193" s="347"/>
      <c r="AJ193" s="342"/>
      <c r="AK193" s="342"/>
      <c r="AL193" s="342"/>
      <c r="AM193" s="349">
        <f t="shared" si="25"/>
        <v>0</v>
      </c>
      <c r="AN193" s="334"/>
    </row>
    <row r="194" spans="1:40" ht="14.25" customHeight="1">
      <c r="A194" s="437" t="s">
        <v>262</v>
      </c>
      <c r="B194" s="438" t="s">
        <v>263</v>
      </c>
      <c r="C194" s="337"/>
      <c r="D194" s="337"/>
      <c r="E194" s="337"/>
      <c r="F194" s="337"/>
      <c r="G194" s="337"/>
      <c r="H194" s="337"/>
      <c r="I194" s="337"/>
      <c r="J194" s="337"/>
      <c r="K194" s="337"/>
      <c r="L194" s="337"/>
      <c r="M194" s="337"/>
      <c r="N194" s="337"/>
      <c r="O194" s="337"/>
      <c r="P194" s="337"/>
      <c r="Q194" s="337"/>
      <c r="R194" s="337"/>
      <c r="S194" s="337"/>
      <c r="T194" s="337"/>
      <c r="U194" s="337"/>
      <c r="V194" s="337"/>
      <c r="W194" s="337"/>
      <c r="X194" s="337"/>
      <c r="Y194" s="337"/>
      <c r="Z194" s="337"/>
      <c r="AA194" s="337"/>
      <c r="AB194" s="342"/>
      <c r="AC194" s="345"/>
      <c r="AD194" s="337"/>
      <c r="AE194" s="338"/>
      <c r="AF194" s="337"/>
      <c r="AG194" s="337"/>
      <c r="AH194" s="337"/>
      <c r="AI194" s="337"/>
      <c r="AJ194" s="337"/>
      <c r="AK194" s="337"/>
      <c r="AL194" s="342"/>
      <c r="AM194" s="349">
        <f t="shared" si="25"/>
        <v>0</v>
      </c>
      <c r="AN194" s="334"/>
    </row>
    <row r="195" spans="1:40" ht="14.25" customHeight="1">
      <c r="A195" s="437" t="s">
        <v>264</v>
      </c>
      <c r="B195" s="438" t="s">
        <v>265</v>
      </c>
      <c r="C195" s="337"/>
      <c r="D195" s="337"/>
      <c r="E195" s="337"/>
      <c r="F195" s="337"/>
      <c r="G195" s="337"/>
      <c r="H195" s="337"/>
      <c r="I195" s="337"/>
      <c r="J195" s="337"/>
      <c r="K195" s="337"/>
      <c r="L195" s="337"/>
      <c r="M195" s="337"/>
      <c r="N195" s="337"/>
      <c r="O195" s="337"/>
      <c r="P195" s="337"/>
      <c r="Q195" s="337"/>
      <c r="R195" s="337"/>
      <c r="S195" s="337"/>
      <c r="T195" s="337"/>
      <c r="U195" s="337"/>
      <c r="V195" s="337"/>
      <c r="W195" s="337"/>
      <c r="X195" s="337"/>
      <c r="Y195" s="337"/>
      <c r="Z195" s="337"/>
      <c r="AA195" s="337"/>
      <c r="AB195" s="337"/>
      <c r="AC195" s="337"/>
      <c r="AD195" s="346"/>
      <c r="AE195" s="342"/>
      <c r="AF195" s="345"/>
      <c r="AG195" s="337"/>
      <c r="AH195" s="337"/>
      <c r="AI195" s="337"/>
      <c r="AJ195" s="337"/>
      <c r="AK195" s="337"/>
      <c r="AL195" s="342"/>
      <c r="AM195" s="349">
        <f t="shared" si="25"/>
        <v>0</v>
      </c>
      <c r="AN195" s="334"/>
    </row>
    <row r="196" spans="1:40" ht="14.25" customHeight="1">
      <c r="A196" s="437" t="s">
        <v>266</v>
      </c>
      <c r="B196" s="438" t="s">
        <v>267</v>
      </c>
      <c r="C196" s="337"/>
      <c r="D196" s="337"/>
      <c r="E196" s="337"/>
      <c r="F196" s="337"/>
      <c r="G196" s="337"/>
      <c r="H196" s="337"/>
      <c r="I196" s="337"/>
      <c r="J196" s="337"/>
      <c r="K196" s="337"/>
      <c r="L196" s="337"/>
      <c r="M196" s="337"/>
      <c r="N196" s="337"/>
      <c r="O196" s="337"/>
      <c r="P196" s="337"/>
      <c r="Q196" s="337"/>
      <c r="R196" s="337"/>
      <c r="S196" s="337"/>
      <c r="T196" s="337"/>
      <c r="U196" s="337"/>
      <c r="V196" s="337"/>
      <c r="W196" s="337"/>
      <c r="X196" s="337"/>
      <c r="Y196" s="337"/>
      <c r="Z196" s="337"/>
      <c r="AA196" s="337"/>
      <c r="AB196" s="337"/>
      <c r="AC196" s="337"/>
      <c r="AD196" s="346"/>
      <c r="AE196" s="342"/>
      <c r="AF196" s="345"/>
      <c r="AG196" s="337"/>
      <c r="AH196" s="337"/>
      <c r="AI196" s="337"/>
      <c r="AJ196" s="337"/>
      <c r="AK196" s="337"/>
      <c r="AL196" s="342"/>
      <c r="AM196" s="349">
        <f t="shared" si="25"/>
        <v>0</v>
      </c>
      <c r="AN196" s="334"/>
    </row>
    <row r="197" spans="1:40" ht="14.25" customHeight="1">
      <c r="A197" s="437" t="s">
        <v>268</v>
      </c>
      <c r="B197" s="438" t="s">
        <v>269</v>
      </c>
      <c r="C197" s="337"/>
      <c r="D197" s="337"/>
      <c r="E197" s="337"/>
      <c r="F197" s="337"/>
      <c r="G197" s="337"/>
      <c r="H197" s="337"/>
      <c r="I197" s="337"/>
      <c r="J197" s="337"/>
      <c r="K197" s="337"/>
      <c r="L197" s="337"/>
      <c r="M197" s="337"/>
      <c r="N197" s="337"/>
      <c r="O197" s="337"/>
      <c r="P197" s="337"/>
      <c r="Q197" s="337"/>
      <c r="R197" s="337"/>
      <c r="S197" s="337"/>
      <c r="T197" s="337"/>
      <c r="U197" s="337"/>
      <c r="V197" s="337"/>
      <c r="W197" s="337"/>
      <c r="X197" s="337"/>
      <c r="Y197" s="337"/>
      <c r="Z197" s="337"/>
      <c r="AA197" s="337"/>
      <c r="AB197" s="337"/>
      <c r="AC197" s="337"/>
      <c r="AD197" s="346"/>
      <c r="AE197" s="342"/>
      <c r="AF197" s="345"/>
      <c r="AG197" s="337"/>
      <c r="AH197" s="337"/>
      <c r="AI197" s="337"/>
      <c r="AJ197" s="337"/>
      <c r="AK197" s="337"/>
      <c r="AL197" s="342"/>
      <c r="AM197" s="349">
        <f t="shared" si="25"/>
        <v>0</v>
      </c>
      <c r="AN197" s="334"/>
    </row>
    <row r="198" spans="1:40" ht="14.25" customHeight="1">
      <c r="A198" s="439" t="s">
        <v>439</v>
      </c>
      <c r="B198" s="440" t="s">
        <v>491</v>
      </c>
      <c r="C198" s="337"/>
      <c r="D198" s="337"/>
      <c r="E198" s="337"/>
      <c r="F198" s="337"/>
      <c r="G198" s="337"/>
      <c r="H198" s="337"/>
      <c r="I198" s="337"/>
      <c r="J198" s="337"/>
      <c r="K198" s="337"/>
      <c r="L198" s="337"/>
      <c r="M198" s="337"/>
      <c r="N198" s="337"/>
      <c r="O198" s="337"/>
      <c r="P198" s="337"/>
      <c r="Q198" s="337"/>
      <c r="R198" s="337"/>
      <c r="S198" s="337"/>
      <c r="T198" s="337"/>
      <c r="U198" s="337"/>
      <c r="V198" s="337"/>
      <c r="W198" s="337"/>
      <c r="X198" s="337"/>
      <c r="Y198" s="337"/>
      <c r="Z198" s="337"/>
      <c r="AA198" s="337"/>
      <c r="AB198" s="337"/>
      <c r="AC198" s="337"/>
      <c r="AD198" s="346"/>
      <c r="AE198" s="342"/>
      <c r="AF198" s="345"/>
      <c r="AG198" s="337"/>
      <c r="AH198" s="337"/>
      <c r="AI198" s="337"/>
      <c r="AJ198" s="337"/>
      <c r="AK198" s="337"/>
      <c r="AL198" s="342"/>
      <c r="AM198" s="349">
        <f t="shared" si="25"/>
        <v>0</v>
      </c>
      <c r="AN198" s="334"/>
    </row>
    <row r="199" spans="1:40" ht="14.25" customHeight="1">
      <c r="A199" s="439" t="s">
        <v>440</v>
      </c>
      <c r="B199" s="440" t="s">
        <v>270</v>
      </c>
      <c r="C199" s="337"/>
      <c r="D199" s="337"/>
      <c r="E199" s="337"/>
      <c r="F199" s="337"/>
      <c r="G199" s="337"/>
      <c r="H199" s="337"/>
      <c r="I199" s="337"/>
      <c r="J199" s="337"/>
      <c r="K199" s="337"/>
      <c r="L199" s="337"/>
      <c r="M199" s="337"/>
      <c r="N199" s="337"/>
      <c r="O199" s="337"/>
      <c r="P199" s="337"/>
      <c r="Q199" s="337"/>
      <c r="R199" s="337"/>
      <c r="S199" s="337"/>
      <c r="T199" s="337"/>
      <c r="U199" s="337"/>
      <c r="V199" s="337"/>
      <c r="W199" s="337"/>
      <c r="X199" s="337"/>
      <c r="Y199" s="337"/>
      <c r="Z199" s="337"/>
      <c r="AA199" s="337"/>
      <c r="AB199" s="337"/>
      <c r="AC199" s="337"/>
      <c r="AD199" s="346"/>
      <c r="AE199" s="342"/>
      <c r="AF199" s="345"/>
      <c r="AG199" s="337"/>
      <c r="AH199" s="337"/>
      <c r="AI199" s="337"/>
      <c r="AJ199" s="337"/>
      <c r="AK199" s="337"/>
      <c r="AL199" s="342"/>
      <c r="AM199" s="349">
        <f t="shared" si="25"/>
        <v>0</v>
      </c>
      <c r="AN199" s="334"/>
    </row>
    <row r="200" spans="1:40" ht="14.25" customHeight="1">
      <c r="A200" s="437" t="s">
        <v>271</v>
      </c>
      <c r="B200" s="438" t="s">
        <v>381</v>
      </c>
      <c r="C200" s="337"/>
      <c r="D200" s="337"/>
      <c r="E200" s="337"/>
      <c r="F200" s="337"/>
      <c r="G200" s="337"/>
      <c r="H200" s="337"/>
      <c r="I200" s="337"/>
      <c r="J200" s="337"/>
      <c r="K200" s="337"/>
      <c r="L200" s="337"/>
      <c r="M200" s="337"/>
      <c r="N200" s="337"/>
      <c r="O200" s="337"/>
      <c r="P200" s="337"/>
      <c r="Q200" s="337"/>
      <c r="R200" s="337"/>
      <c r="S200" s="337"/>
      <c r="T200" s="337"/>
      <c r="U200" s="337"/>
      <c r="V200" s="337"/>
      <c r="W200" s="337"/>
      <c r="X200" s="337"/>
      <c r="Y200" s="337"/>
      <c r="Z200" s="337"/>
      <c r="AA200" s="337"/>
      <c r="AB200" s="337"/>
      <c r="AC200" s="337"/>
      <c r="AD200" s="346"/>
      <c r="AE200" s="342"/>
      <c r="AF200" s="345"/>
      <c r="AG200" s="337"/>
      <c r="AH200" s="337"/>
      <c r="AI200" s="337"/>
      <c r="AJ200" s="337"/>
      <c r="AK200" s="337"/>
      <c r="AL200" s="342"/>
      <c r="AM200" s="349">
        <f t="shared" si="25"/>
        <v>0</v>
      </c>
      <c r="AN200" s="334"/>
    </row>
    <row r="201" spans="1:40" ht="14.25" customHeight="1">
      <c r="A201" s="437" t="s">
        <v>272</v>
      </c>
      <c r="B201" s="438" t="s">
        <v>273</v>
      </c>
      <c r="C201" s="337"/>
      <c r="D201" s="337"/>
      <c r="E201" s="337"/>
      <c r="F201" s="337"/>
      <c r="G201" s="337"/>
      <c r="H201" s="337"/>
      <c r="I201" s="337"/>
      <c r="J201" s="337"/>
      <c r="K201" s="337"/>
      <c r="L201" s="337"/>
      <c r="M201" s="337"/>
      <c r="N201" s="337"/>
      <c r="O201" s="337"/>
      <c r="P201" s="337"/>
      <c r="Q201" s="337"/>
      <c r="R201" s="337"/>
      <c r="S201" s="337"/>
      <c r="T201" s="337"/>
      <c r="U201" s="337"/>
      <c r="V201" s="337"/>
      <c r="W201" s="337"/>
      <c r="X201" s="337"/>
      <c r="Y201" s="337"/>
      <c r="Z201" s="337"/>
      <c r="AA201" s="337"/>
      <c r="AB201" s="337"/>
      <c r="AC201" s="337"/>
      <c r="AD201" s="346"/>
      <c r="AE201" s="342"/>
      <c r="AF201" s="345"/>
      <c r="AG201" s="337"/>
      <c r="AH201" s="337"/>
      <c r="AI201" s="337"/>
      <c r="AJ201" s="337"/>
      <c r="AK201" s="337"/>
      <c r="AL201" s="342"/>
      <c r="AM201" s="349">
        <f t="shared" si="25"/>
        <v>0</v>
      </c>
      <c r="AN201" s="334"/>
    </row>
    <row r="202" spans="1:40" ht="14.25" customHeight="1">
      <c r="A202" s="437" t="s">
        <v>274</v>
      </c>
      <c r="B202" s="438" t="s">
        <v>501</v>
      </c>
      <c r="C202" s="337"/>
      <c r="D202" s="337"/>
      <c r="E202" s="337"/>
      <c r="F202" s="337"/>
      <c r="G202" s="337"/>
      <c r="H202" s="337"/>
      <c r="I202" s="337"/>
      <c r="J202" s="337"/>
      <c r="K202" s="337"/>
      <c r="L202" s="337"/>
      <c r="M202" s="337"/>
      <c r="N202" s="337"/>
      <c r="O202" s="337"/>
      <c r="P202" s="337"/>
      <c r="Q202" s="337"/>
      <c r="R202" s="337"/>
      <c r="S202" s="337"/>
      <c r="T202" s="337"/>
      <c r="U202" s="337"/>
      <c r="V202" s="337"/>
      <c r="W202" s="337"/>
      <c r="X202" s="337"/>
      <c r="Y202" s="337"/>
      <c r="Z202" s="337"/>
      <c r="AA202" s="337"/>
      <c r="AB202" s="337"/>
      <c r="AC202" s="337"/>
      <c r="AD202" s="346"/>
      <c r="AE202" s="386"/>
      <c r="AF202" s="345"/>
      <c r="AG202" s="337"/>
      <c r="AH202" s="337"/>
      <c r="AI202" s="337"/>
      <c r="AJ202" s="337"/>
      <c r="AK202" s="337"/>
      <c r="AL202" s="342"/>
      <c r="AM202" s="349">
        <f t="shared" si="25"/>
        <v>0</v>
      </c>
      <c r="AN202" s="334"/>
    </row>
    <row r="203" spans="1:40" ht="15.75">
      <c r="A203" s="441" t="s">
        <v>276</v>
      </c>
      <c r="B203" s="442"/>
      <c r="C203" s="447">
        <f aca="true" t="shared" si="26" ref="C203:AL203">SUM(C190:C202)</f>
        <v>0</v>
      </c>
      <c r="D203" s="361">
        <f t="shared" si="26"/>
        <v>0</v>
      </c>
      <c r="E203" s="362">
        <f t="shared" si="26"/>
        <v>0</v>
      </c>
      <c r="F203" s="364">
        <f t="shared" si="26"/>
        <v>0</v>
      </c>
      <c r="G203" s="365">
        <f t="shared" si="26"/>
        <v>0</v>
      </c>
      <c r="H203" s="366">
        <f t="shared" si="26"/>
        <v>0</v>
      </c>
      <c r="I203" s="361">
        <f t="shared" si="26"/>
        <v>0</v>
      </c>
      <c r="J203" s="361">
        <f t="shared" si="26"/>
        <v>0</v>
      </c>
      <c r="K203" s="361">
        <f t="shared" si="26"/>
        <v>0</v>
      </c>
      <c r="L203" s="361">
        <f t="shared" si="26"/>
        <v>0</v>
      </c>
      <c r="M203" s="361">
        <f t="shared" si="26"/>
        <v>0</v>
      </c>
      <c r="N203" s="361">
        <f t="shared" si="26"/>
        <v>0</v>
      </c>
      <c r="O203" s="361">
        <f t="shared" si="26"/>
        <v>0</v>
      </c>
      <c r="P203" s="361">
        <f t="shared" si="26"/>
        <v>0</v>
      </c>
      <c r="Q203" s="361">
        <f t="shared" si="26"/>
        <v>0</v>
      </c>
      <c r="R203" s="361">
        <f t="shared" si="26"/>
        <v>0</v>
      </c>
      <c r="S203" s="361">
        <f t="shared" si="26"/>
        <v>0</v>
      </c>
      <c r="T203" s="361">
        <f t="shared" si="26"/>
        <v>0</v>
      </c>
      <c r="U203" s="361">
        <f t="shared" si="26"/>
        <v>0</v>
      </c>
      <c r="V203" s="361">
        <f t="shared" si="26"/>
        <v>0</v>
      </c>
      <c r="W203" s="361">
        <f t="shared" si="26"/>
        <v>0</v>
      </c>
      <c r="X203" s="361">
        <f t="shared" si="26"/>
        <v>0</v>
      </c>
      <c r="Y203" s="361">
        <f t="shared" si="26"/>
        <v>0</v>
      </c>
      <c r="Z203" s="365">
        <f t="shared" si="26"/>
        <v>0</v>
      </c>
      <c r="AA203" s="365">
        <f t="shared" si="26"/>
        <v>0</v>
      </c>
      <c r="AB203" s="361">
        <f t="shared" si="26"/>
        <v>0</v>
      </c>
      <c r="AC203" s="364">
        <f t="shared" si="26"/>
        <v>0</v>
      </c>
      <c r="AD203" s="366">
        <f t="shared" si="26"/>
        <v>0</v>
      </c>
      <c r="AE203" s="361">
        <f t="shared" si="26"/>
        <v>0</v>
      </c>
      <c r="AF203" s="365">
        <f t="shared" si="26"/>
        <v>0</v>
      </c>
      <c r="AG203" s="365">
        <f t="shared" si="26"/>
        <v>0</v>
      </c>
      <c r="AH203" s="361">
        <f t="shared" si="26"/>
        <v>0</v>
      </c>
      <c r="AI203" s="367">
        <f t="shared" si="26"/>
        <v>0</v>
      </c>
      <c r="AJ203" s="361">
        <f t="shared" si="26"/>
        <v>0</v>
      </c>
      <c r="AK203" s="361">
        <f t="shared" si="26"/>
        <v>0</v>
      </c>
      <c r="AL203" s="398">
        <f t="shared" si="26"/>
        <v>0</v>
      </c>
      <c r="AM203" s="349">
        <f t="shared" si="25"/>
        <v>0</v>
      </c>
      <c r="AN203" s="369"/>
    </row>
    <row r="204" spans="1:40" ht="8.25" customHeight="1">
      <c r="A204" s="370"/>
      <c r="B204" s="371"/>
      <c r="C204" s="338"/>
      <c r="D204" s="351"/>
      <c r="E204" s="351"/>
      <c r="F204" s="338"/>
      <c r="G204" s="338"/>
      <c r="H204" s="338"/>
      <c r="I204" s="351"/>
      <c r="J204" s="351"/>
      <c r="K204" s="351"/>
      <c r="L204" s="351"/>
      <c r="M204" s="351"/>
      <c r="N204" s="351"/>
      <c r="O204" s="351"/>
      <c r="P204" s="351"/>
      <c r="Q204" s="351"/>
      <c r="R204" s="351"/>
      <c r="S204" s="351"/>
      <c r="T204" s="338"/>
      <c r="U204" s="338"/>
      <c r="V204" s="351"/>
      <c r="W204" s="351"/>
      <c r="X204" s="351"/>
      <c r="Y204" s="351"/>
      <c r="Z204" s="338"/>
      <c r="AA204" s="338"/>
      <c r="AB204" s="338"/>
      <c r="AC204" s="338"/>
      <c r="AD204" s="338"/>
      <c r="AE204" s="338"/>
      <c r="AF204" s="338"/>
      <c r="AG204" s="338"/>
      <c r="AH204" s="351"/>
      <c r="AI204" s="338"/>
      <c r="AJ204" s="351"/>
      <c r="AK204" s="351"/>
      <c r="AL204" s="372"/>
      <c r="AM204" s="373"/>
      <c r="AN204" s="334"/>
    </row>
    <row r="205" spans="1:40" ht="15">
      <c r="A205" s="596" t="s">
        <v>277</v>
      </c>
      <c r="B205" s="597"/>
      <c r="C205" s="337"/>
      <c r="D205" s="337"/>
      <c r="E205" s="337"/>
      <c r="F205" s="337"/>
      <c r="G205" s="337"/>
      <c r="H205" s="337"/>
      <c r="I205" s="337"/>
      <c r="J205" s="337"/>
      <c r="K205" s="337"/>
      <c r="L205" s="337"/>
      <c r="M205" s="337"/>
      <c r="N205" s="337"/>
      <c r="O205" s="337"/>
      <c r="P205" s="337"/>
      <c r="Q205" s="337"/>
      <c r="R205" s="337"/>
      <c r="S205" s="337"/>
      <c r="T205" s="337"/>
      <c r="U205" s="337"/>
      <c r="V205" s="337"/>
      <c r="W205" s="337"/>
      <c r="X205" s="337"/>
      <c r="Y205" s="337"/>
      <c r="Z205" s="337"/>
      <c r="AA205" s="337"/>
      <c r="AB205" s="337"/>
      <c r="AC205" s="337"/>
      <c r="AD205" s="337"/>
      <c r="AE205" s="337"/>
      <c r="AF205" s="337"/>
      <c r="AG205" s="337"/>
      <c r="AH205" s="337"/>
      <c r="AI205" s="337"/>
      <c r="AJ205" s="337"/>
      <c r="AK205" s="337"/>
      <c r="AL205" s="374"/>
      <c r="AM205" s="339"/>
      <c r="AN205" s="334"/>
    </row>
    <row r="206" spans="1:40" ht="14.25" customHeight="1">
      <c r="A206" s="439" t="s">
        <v>441</v>
      </c>
      <c r="B206" s="440" t="s">
        <v>492</v>
      </c>
      <c r="C206" s="337"/>
      <c r="D206" s="337"/>
      <c r="E206" s="337"/>
      <c r="F206" s="337"/>
      <c r="G206" s="337"/>
      <c r="H206" s="337"/>
      <c r="I206" s="337"/>
      <c r="J206" s="337"/>
      <c r="K206" s="337"/>
      <c r="L206" s="337"/>
      <c r="M206" s="337"/>
      <c r="N206" s="337"/>
      <c r="O206" s="337"/>
      <c r="P206" s="337"/>
      <c r="Q206" s="337"/>
      <c r="R206" s="337"/>
      <c r="S206" s="337"/>
      <c r="T206" s="337"/>
      <c r="U206" s="337"/>
      <c r="V206" s="337"/>
      <c r="W206" s="337"/>
      <c r="X206" s="337"/>
      <c r="Y206" s="337"/>
      <c r="Z206" s="337"/>
      <c r="AA206" s="337"/>
      <c r="AB206" s="337"/>
      <c r="AC206" s="337"/>
      <c r="AD206" s="342"/>
      <c r="AE206" s="337"/>
      <c r="AF206" s="337"/>
      <c r="AG206" s="337"/>
      <c r="AH206" s="337"/>
      <c r="AI206" s="337"/>
      <c r="AJ206" s="337"/>
      <c r="AK206" s="337"/>
      <c r="AL206" s="419"/>
      <c r="AM206" s="349">
        <f aca="true" t="shared" si="27" ref="AM206:AM214">SUM(C206:AL206)</f>
        <v>0</v>
      </c>
      <c r="AN206" s="334"/>
    </row>
    <row r="207" spans="1:40" ht="14.25" customHeight="1">
      <c r="A207" s="439" t="s">
        <v>442</v>
      </c>
      <c r="B207" s="440" t="s">
        <v>443</v>
      </c>
      <c r="C207" s="337"/>
      <c r="D207" s="337"/>
      <c r="E207" s="337"/>
      <c r="F207" s="337"/>
      <c r="G207" s="337"/>
      <c r="H207" s="337"/>
      <c r="I207" s="337"/>
      <c r="J207" s="337"/>
      <c r="K207" s="337"/>
      <c r="L207" s="337"/>
      <c r="M207" s="337"/>
      <c r="N207" s="337"/>
      <c r="O207" s="337"/>
      <c r="P207" s="337"/>
      <c r="Q207" s="337"/>
      <c r="R207" s="337"/>
      <c r="S207" s="337"/>
      <c r="T207" s="337"/>
      <c r="U207" s="337"/>
      <c r="V207" s="337"/>
      <c r="W207" s="337"/>
      <c r="X207" s="337"/>
      <c r="Y207" s="337"/>
      <c r="Z207" s="337"/>
      <c r="AA207" s="337"/>
      <c r="AB207" s="337"/>
      <c r="AC207" s="337"/>
      <c r="AD207" s="342"/>
      <c r="AE207" s="337"/>
      <c r="AF207" s="337"/>
      <c r="AG207" s="337"/>
      <c r="AH207" s="337"/>
      <c r="AI207" s="337"/>
      <c r="AJ207" s="337"/>
      <c r="AK207" s="337"/>
      <c r="AL207" s="419"/>
      <c r="AM207" s="349">
        <f t="shared" si="27"/>
        <v>0</v>
      </c>
      <c r="AN207" s="334"/>
    </row>
    <row r="208" spans="1:40" ht="14.25" customHeight="1">
      <c r="A208" s="437" t="s">
        <v>278</v>
      </c>
      <c r="B208" s="438" t="s">
        <v>396</v>
      </c>
      <c r="C208" s="337"/>
      <c r="D208" s="337"/>
      <c r="E208" s="337"/>
      <c r="F208" s="337"/>
      <c r="G208" s="337"/>
      <c r="H208" s="337"/>
      <c r="I208" s="337"/>
      <c r="J208" s="337"/>
      <c r="K208" s="337"/>
      <c r="L208" s="337"/>
      <c r="M208" s="337"/>
      <c r="N208" s="337"/>
      <c r="O208" s="337"/>
      <c r="P208" s="337"/>
      <c r="Q208" s="337"/>
      <c r="R208" s="337"/>
      <c r="S208" s="337"/>
      <c r="T208" s="337"/>
      <c r="U208" s="337"/>
      <c r="V208" s="337"/>
      <c r="W208" s="337"/>
      <c r="X208" s="337"/>
      <c r="Y208" s="337"/>
      <c r="Z208" s="342"/>
      <c r="AA208" s="337"/>
      <c r="AB208" s="337"/>
      <c r="AC208" s="337"/>
      <c r="AD208" s="342"/>
      <c r="AE208" s="337"/>
      <c r="AF208" s="337"/>
      <c r="AG208" s="338"/>
      <c r="AH208" s="337"/>
      <c r="AI208" s="337"/>
      <c r="AJ208" s="337"/>
      <c r="AK208" s="337"/>
      <c r="AL208" s="419"/>
      <c r="AM208" s="349">
        <f t="shared" si="27"/>
        <v>0</v>
      </c>
      <c r="AN208" s="334"/>
    </row>
    <row r="209" spans="1:40" ht="14.25" customHeight="1">
      <c r="A209" s="437" t="s">
        <v>279</v>
      </c>
      <c r="B209" s="438" t="s">
        <v>281</v>
      </c>
      <c r="C209" s="337"/>
      <c r="D209" s="337"/>
      <c r="E209" s="337"/>
      <c r="F209" s="337"/>
      <c r="G209" s="337"/>
      <c r="H209" s="337"/>
      <c r="I209" s="337"/>
      <c r="J209" s="337"/>
      <c r="K209" s="337"/>
      <c r="L209" s="337"/>
      <c r="M209" s="337"/>
      <c r="N209" s="337"/>
      <c r="O209" s="337"/>
      <c r="P209" s="337"/>
      <c r="Q209" s="337"/>
      <c r="R209" s="337"/>
      <c r="S209" s="337"/>
      <c r="T209" s="337"/>
      <c r="U209" s="337"/>
      <c r="V209" s="337"/>
      <c r="W209" s="337"/>
      <c r="X209" s="337"/>
      <c r="Y209" s="337"/>
      <c r="Z209" s="337"/>
      <c r="AA209" s="337"/>
      <c r="AB209" s="337"/>
      <c r="AC209" s="337"/>
      <c r="AD209" s="337"/>
      <c r="AE209" s="337"/>
      <c r="AF209" s="346"/>
      <c r="AG209" s="353"/>
      <c r="AH209" s="345"/>
      <c r="AI209" s="337"/>
      <c r="AJ209" s="337"/>
      <c r="AK209" s="337"/>
      <c r="AL209" s="419"/>
      <c r="AM209" s="349">
        <f t="shared" si="27"/>
        <v>0</v>
      </c>
      <c r="AN209" s="334"/>
    </row>
    <row r="210" spans="1:40" ht="14.25" customHeight="1">
      <c r="A210" s="445" t="s">
        <v>444</v>
      </c>
      <c r="B210" s="417" t="s">
        <v>450</v>
      </c>
      <c r="C210" s="337"/>
      <c r="D210" s="337"/>
      <c r="E210" s="337"/>
      <c r="F210" s="337"/>
      <c r="G210" s="337"/>
      <c r="H210" s="337"/>
      <c r="I210" s="337"/>
      <c r="J210" s="337"/>
      <c r="K210" s="337"/>
      <c r="L210" s="337"/>
      <c r="M210" s="337"/>
      <c r="N210" s="337"/>
      <c r="O210" s="337"/>
      <c r="P210" s="337"/>
      <c r="Q210" s="337"/>
      <c r="R210" s="337"/>
      <c r="S210" s="337"/>
      <c r="T210" s="337"/>
      <c r="U210" s="337"/>
      <c r="V210" s="337"/>
      <c r="W210" s="337"/>
      <c r="X210" s="337"/>
      <c r="Y210" s="337"/>
      <c r="Z210" s="337"/>
      <c r="AA210" s="337"/>
      <c r="AB210" s="337"/>
      <c r="AC210" s="337"/>
      <c r="AD210" s="337"/>
      <c r="AE210" s="337"/>
      <c r="AF210" s="337"/>
      <c r="AG210" s="386"/>
      <c r="AH210" s="345"/>
      <c r="AI210" s="337"/>
      <c r="AJ210" s="337"/>
      <c r="AK210" s="337"/>
      <c r="AL210" s="419"/>
      <c r="AM210" s="349">
        <f t="shared" si="27"/>
        <v>0</v>
      </c>
      <c r="AN210" s="334"/>
    </row>
    <row r="211" spans="1:40" ht="14.25" customHeight="1">
      <c r="A211" s="445" t="s">
        <v>445</v>
      </c>
      <c r="B211" s="417" t="s">
        <v>451</v>
      </c>
      <c r="C211" s="337"/>
      <c r="D211" s="337"/>
      <c r="E211" s="337"/>
      <c r="F211" s="337"/>
      <c r="G211" s="337"/>
      <c r="H211" s="337"/>
      <c r="I211" s="337"/>
      <c r="J211" s="337"/>
      <c r="K211" s="337"/>
      <c r="L211" s="337"/>
      <c r="M211" s="337"/>
      <c r="N211" s="337"/>
      <c r="O211" s="337"/>
      <c r="P211" s="337"/>
      <c r="Q211" s="337"/>
      <c r="R211" s="337"/>
      <c r="S211" s="337"/>
      <c r="T211" s="337"/>
      <c r="U211" s="337"/>
      <c r="V211" s="337"/>
      <c r="W211" s="337"/>
      <c r="X211" s="337"/>
      <c r="Y211" s="337"/>
      <c r="Z211" s="337"/>
      <c r="AA211" s="337"/>
      <c r="AB211" s="337"/>
      <c r="AC211" s="337"/>
      <c r="AD211" s="337"/>
      <c r="AE211" s="337"/>
      <c r="AF211" s="337"/>
      <c r="AG211" s="386"/>
      <c r="AH211" s="345"/>
      <c r="AI211" s="337"/>
      <c r="AJ211" s="337"/>
      <c r="AK211" s="337"/>
      <c r="AL211" s="419"/>
      <c r="AM211" s="349">
        <f t="shared" si="27"/>
        <v>0</v>
      </c>
      <c r="AN211" s="334"/>
    </row>
    <row r="212" spans="1:40" ht="14.25" customHeight="1">
      <c r="A212" s="445" t="s">
        <v>446</v>
      </c>
      <c r="B212" s="417" t="s">
        <v>467</v>
      </c>
      <c r="C212" s="337"/>
      <c r="D212" s="337"/>
      <c r="E212" s="337"/>
      <c r="F212" s="337"/>
      <c r="G212" s="337"/>
      <c r="H212" s="337"/>
      <c r="I212" s="337"/>
      <c r="J212" s="337"/>
      <c r="K212" s="337"/>
      <c r="L212" s="337"/>
      <c r="M212" s="337"/>
      <c r="N212" s="337"/>
      <c r="O212" s="337"/>
      <c r="P212" s="337"/>
      <c r="Q212" s="337"/>
      <c r="R212" s="337"/>
      <c r="S212" s="337"/>
      <c r="T212" s="337"/>
      <c r="U212" s="337"/>
      <c r="V212" s="337"/>
      <c r="W212" s="337"/>
      <c r="X212" s="337"/>
      <c r="Y212" s="337"/>
      <c r="Z212" s="337"/>
      <c r="AA212" s="337"/>
      <c r="AB212" s="337"/>
      <c r="AC212" s="337"/>
      <c r="AD212" s="337"/>
      <c r="AE212" s="337"/>
      <c r="AF212" s="337"/>
      <c r="AG212" s="386"/>
      <c r="AH212" s="345"/>
      <c r="AI212" s="337"/>
      <c r="AJ212" s="337"/>
      <c r="AK212" s="337"/>
      <c r="AL212" s="419"/>
      <c r="AM212" s="349">
        <f t="shared" si="27"/>
        <v>0</v>
      </c>
      <c r="AN212" s="334"/>
    </row>
    <row r="213" spans="1:40" ht="14.25" customHeight="1">
      <c r="A213" s="445" t="s">
        <v>447</v>
      </c>
      <c r="B213" s="417" t="s">
        <v>476</v>
      </c>
      <c r="C213" s="337"/>
      <c r="D213" s="337"/>
      <c r="E213" s="337"/>
      <c r="F213" s="337"/>
      <c r="G213" s="337"/>
      <c r="H213" s="337"/>
      <c r="I213" s="337"/>
      <c r="J213" s="337"/>
      <c r="K213" s="337"/>
      <c r="L213" s="337"/>
      <c r="M213" s="337"/>
      <c r="N213" s="337"/>
      <c r="O213" s="337"/>
      <c r="P213" s="337"/>
      <c r="Q213" s="337"/>
      <c r="R213" s="337"/>
      <c r="S213" s="337"/>
      <c r="T213" s="337"/>
      <c r="U213" s="337"/>
      <c r="V213" s="337"/>
      <c r="W213" s="337"/>
      <c r="X213" s="337"/>
      <c r="Y213" s="337"/>
      <c r="Z213" s="337"/>
      <c r="AA213" s="337"/>
      <c r="AB213" s="337"/>
      <c r="AC213" s="337"/>
      <c r="AD213" s="337"/>
      <c r="AE213" s="337"/>
      <c r="AF213" s="337"/>
      <c r="AG213" s="386"/>
      <c r="AH213" s="345"/>
      <c r="AI213" s="337"/>
      <c r="AJ213" s="337"/>
      <c r="AK213" s="337"/>
      <c r="AL213" s="419"/>
      <c r="AM213" s="349">
        <f t="shared" si="27"/>
        <v>0</v>
      </c>
      <c r="AN213" s="334"/>
    </row>
    <row r="214" spans="1:40" ht="15.75">
      <c r="A214" s="441" t="s">
        <v>283</v>
      </c>
      <c r="B214" s="442"/>
      <c r="C214" s="365">
        <f>SUM(C206:C213)</f>
        <v>0</v>
      </c>
      <c r="D214" s="365">
        <f aca="true" t="shared" si="28" ref="D214:Y214">SUM(D206:D213)</f>
        <v>0</v>
      </c>
      <c r="E214" s="365">
        <f t="shared" si="28"/>
        <v>0</v>
      </c>
      <c r="F214" s="365">
        <f t="shared" si="28"/>
        <v>0</v>
      </c>
      <c r="G214" s="365">
        <f t="shared" si="28"/>
        <v>0</v>
      </c>
      <c r="H214" s="365">
        <f t="shared" si="28"/>
        <v>0</v>
      </c>
      <c r="I214" s="365">
        <f t="shared" si="28"/>
        <v>0</v>
      </c>
      <c r="J214" s="365">
        <f t="shared" si="28"/>
        <v>0</v>
      </c>
      <c r="K214" s="365">
        <f t="shared" si="28"/>
        <v>0</v>
      </c>
      <c r="L214" s="365">
        <f t="shared" si="28"/>
        <v>0</v>
      </c>
      <c r="M214" s="365">
        <f t="shared" si="28"/>
        <v>0</v>
      </c>
      <c r="N214" s="365">
        <f t="shared" si="28"/>
        <v>0</v>
      </c>
      <c r="O214" s="365">
        <f t="shared" si="28"/>
        <v>0</v>
      </c>
      <c r="P214" s="365">
        <f t="shared" si="28"/>
        <v>0</v>
      </c>
      <c r="Q214" s="365">
        <f t="shared" si="28"/>
        <v>0</v>
      </c>
      <c r="R214" s="365">
        <f t="shared" si="28"/>
        <v>0</v>
      </c>
      <c r="S214" s="365">
        <f t="shared" si="28"/>
        <v>0</v>
      </c>
      <c r="T214" s="365">
        <f t="shared" si="28"/>
        <v>0</v>
      </c>
      <c r="U214" s="365">
        <f t="shared" si="28"/>
        <v>0</v>
      </c>
      <c r="V214" s="365">
        <f t="shared" si="28"/>
        <v>0</v>
      </c>
      <c r="W214" s="365">
        <f t="shared" si="28"/>
        <v>0</v>
      </c>
      <c r="X214" s="365">
        <f t="shared" si="28"/>
        <v>0</v>
      </c>
      <c r="Y214" s="365">
        <f t="shared" si="28"/>
        <v>0</v>
      </c>
      <c r="Z214" s="342">
        <f aca="true" t="shared" si="29" ref="Z214:AL214">SUM(Z206:Z213)</f>
        <v>0</v>
      </c>
      <c r="AA214" s="365">
        <f t="shared" si="29"/>
        <v>0</v>
      </c>
      <c r="AB214" s="365">
        <f t="shared" si="29"/>
        <v>0</v>
      </c>
      <c r="AC214" s="365">
        <f t="shared" si="29"/>
        <v>0</v>
      </c>
      <c r="AD214" s="342">
        <f t="shared" si="29"/>
        <v>0</v>
      </c>
      <c r="AE214" s="365">
        <f t="shared" si="29"/>
        <v>0</v>
      </c>
      <c r="AF214" s="365">
        <f t="shared" si="29"/>
        <v>0</v>
      </c>
      <c r="AG214" s="342">
        <f t="shared" si="29"/>
        <v>0</v>
      </c>
      <c r="AH214" s="365">
        <f t="shared" si="29"/>
        <v>0</v>
      </c>
      <c r="AI214" s="365">
        <f t="shared" si="29"/>
        <v>0</v>
      </c>
      <c r="AJ214" s="365">
        <f t="shared" si="29"/>
        <v>0</v>
      </c>
      <c r="AK214" s="365">
        <f t="shared" si="29"/>
        <v>0</v>
      </c>
      <c r="AL214" s="342">
        <f t="shared" si="29"/>
        <v>0</v>
      </c>
      <c r="AM214" s="349">
        <f t="shared" si="27"/>
        <v>0</v>
      </c>
      <c r="AN214" s="369"/>
    </row>
    <row r="215" spans="1:40" ht="8.25" customHeight="1" thickBot="1">
      <c r="A215" s="448"/>
      <c r="B215" s="449"/>
      <c r="C215" s="338"/>
      <c r="D215" s="338"/>
      <c r="E215" s="338"/>
      <c r="F215" s="338"/>
      <c r="G215" s="338"/>
      <c r="H215" s="338"/>
      <c r="I215" s="338"/>
      <c r="J215" s="338"/>
      <c r="K215" s="338"/>
      <c r="L215" s="338"/>
      <c r="M215" s="338"/>
      <c r="N215" s="338"/>
      <c r="O215" s="338"/>
      <c r="P215" s="338"/>
      <c r="Q215" s="338"/>
      <c r="R215" s="338"/>
      <c r="S215" s="338"/>
      <c r="T215" s="338"/>
      <c r="U215" s="338"/>
      <c r="V215" s="338"/>
      <c r="W215" s="338"/>
      <c r="X215" s="338"/>
      <c r="Y215" s="338"/>
      <c r="Z215" s="338"/>
      <c r="AA215" s="338"/>
      <c r="AB215" s="338"/>
      <c r="AC215" s="338"/>
      <c r="AD215" s="338"/>
      <c r="AE215" s="338"/>
      <c r="AF215" s="338"/>
      <c r="AG215" s="338"/>
      <c r="AH215" s="338"/>
      <c r="AI215" s="338"/>
      <c r="AJ215" s="338"/>
      <c r="AK215" s="338"/>
      <c r="AL215" s="372"/>
      <c r="AM215" s="339"/>
      <c r="AN215" s="334"/>
    </row>
    <row r="216" spans="1:40" s="408" customFormat="1" ht="16.5" thickBot="1">
      <c r="A216" s="450" t="s">
        <v>284</v>
      </c>
      <c r="B216" s="451"/>
      <c r="C216" s="401">
        <f aca="true" t="shared" si="30" ref="C216:AL216">SUM(C165,C187,C203,C214)</f>
        <v>0</v>
      </c>
      <c r="D216" s="402">
        <f t="shared" si="30"/>
        <v>0</v>
      </c>
      <c r="E216" s="402">
        <f t="shared" si="30"/>
        <v>0</v>
      </c>
      <c r="F216" s="403">
        <f t="shared" si="30"/>
        <v>0</v>
      </c>
      <c r="G216" s="404">
        <f t="shared" si="30"/>
        <v>0</v>
      </c>
      <c r="H216" s="401">
        <f t="shared" si="30"/>
        <v>0</v>
      </c>
      <c r="I216" s="402">
        <f t="shared" si="30"/>
        <v>0</v>
      </c>
      <c r="J216" s="402">
        <f t="shared" si="30"/>
        <v>0</v>
      </c>
      <c r="K216" s="402">
        <f t="shared" si="30"/>
        <v>0</v>
      </c>
      <c r="L216" s="402">
        <f t="shared" si="30"/>
        <v>0</v>
      </c>
      <c r="M216" s="402">
        <f t="shared" si="30"/>
        <v>0</v>
      </c>
      <c r="N216" s="402">
        <f t="shared" si="30"/>
        <v>0</v>
      </c>
      <c r="O216" s="402">
        <f t="shared" si="30"/>
        <v>0</v>
      </c>
      <c r="P216" s="402">
        <f t="shared" si="30"/>
        <v>0</v>
      </c>
      <c r="Q216" s="402">
        <f t="shared" si="30"/>
        <v>0</v>
      </c>
      <c r="R216" s="402">
        <f t="shared" si="30"/>
        <v>0</v>
      </c>
      <c r="S216" s="402">
        <f t="shared" si="30"/>
        <v>0</v>
      </c>
      <c r="T216" s="402">
        <f t="shared" si="30"/>
        <v>0</v>
      </c>
      <c r="U216" s="402">
        <f t="shared" si="30"/>
        <v>0</v>
      </c>
      <c r="V216" s="402">
        <f t="shared" si="30"/>
        <v>0</v>
      </c>
      <c r="W216" s="402">
        <f t="shared" si="30"/>
        <v>0</v>
      </c>
      <c r="X216" s="402">
        <f t="shared" si="30"/>
        <v>0</v>
      </c>
      <c r="Y216" s="402">
        <f t="shared" si="30"/>
        <v>0</v>
      </c>
      <c r="Z216" s="402">
        <f t="shared" si="30"/>
        <v>0</v>
      </c>
      <c r="AA216" s="402">
        <f t="shared" si="30"/>
        <v>0</v>
      </c>
      <c r="AB216" s="402">
        <f t="shared" si="30"/>
        <v>0</v>
      </c>
      <c r="AC216" s="405">
        <f t="shared" si="30"/>
        <v>0</v>
      </c>
      <c r="AD216" s="402">
        <f t="shared" si="30"/>
        <v>0</v>
      </c>
      <c r="AE216" s="402">
        <f t="shared" si="30"/>
        <v>0</v>
      </c>
      <c r="AF216" s="402">
        <f t="shared" si="30"/>
        <v>0</v>
      </c>
      <c r="AG216" s="402">
        <f t="shared" si="30"/>
        <v>0</v>
      </c>
      <c r="AH216" s="402">
        <f t="shared" si="30"/>
        <v>0</v>
      </c>
      <c r="AI216" s="405">
        <f t="shared" si="30"/>
        <v>0</v>
      </c>
      <c r="AJ216" s="402">
        <f t="shared" si="30"/>
        <v>0</v>
      </c>
      <c r="AK216" s="402">
        <f t="shared" si="30"/>
        <v>0</v>
      </c>
      <c r="AL216" s="452">
        <f t="shared" si="30"/>
        <v>0</v>
      </c>
      <c r="AM216" s="407">
        <f>SUM(C216:AL216)</f>
        <v>0</v>
      </c>
      <c r="AN216" s="334"/>
    </row>
    <row r="217" spans="1:40" s="411" customFormat="1" ht="8.25" customHeight="1" thickBot="1">
      <c r="A217" s="435"/>
      <c r="B217" s="436"/>
      <c r="C217" s="337"/>
      <c r="D217" s="337"/>
      <c r="E217" s="337"/>
      <c r="F217" s="337"/>
      <c r="G217" s="337"/>
      <c r="H217" s="337"/>
      <c r="I217" s="337"/>
      <c r="J217" s="337"/>
      <c r="K217" s="337"/>
      <c r="L217" s="337"/>
      <c r="M217" s="337"/>
      <c r="N217" s="337"/>
      <c r="O217" s="337"/>
      <c r="P217" s="337"/>
      <c r="Q217" s="337"/>
      <c r="R217" s="337"/>
      <c r="S217" s="337"/>
      <c r="T217" s="337"/>
      <c r="U217" s="337"/>
      <c r="V217" s="337"/>
      <c r="W217" s="337"/>
      <c r="X217" s="337"/>
      <c r="Y217" s="337"/>
      <c r="Z217" s="337"/>
      <c r="AA217" s="337"/>
      <c r="AB217" s="337"/>
      <c r="AC217" s="337"/>
      <c r="AD217" s="337"/>
      <c r="AE217" s="337"/>
      <c r="AF217" s="337"/>
      <c r="AG217" s="337"/>
      <c r="AH217" s="337"/>
      <c r="AI217" s="337"/>
      <c r="AJ217" s="337"/>
      <c r="AK217" s="337"/>
      <c r="AL217" s="374"/>
      <c r="AM217" s="410"/>
      <c r="AN217" s="334"/>
    </row>
    <row r="218" spans="1:40" s="408" customFormat="1" ht="16.5" thickBot="1">
      <c r="A218" s="450" t="s">
        <v>285</v>
      </c>
      <c r="B218" s="451"/>
      <c r="C218" s="401">
        <f aca="true" t="shared" si="31" ref="C218:AL218">SUM(C132,C138,C216)</f>
        <v>0</v>
      </c>
      <c r="D218" s="402">
        <f t="shared" si="31"/>
        <v>0</v>
      </c>
      <c r="E218" s="402">
        <f t="shared" si="31"/>
        <v>0</v>
      </c>
      <c r="F218" s="402">
        <f t="shared" si="31"/>
        <v>0</v>
      </c>
      <c r="G218" s="402">
        <f t="shared" si="31"/>
        <v>0</v>
      </c>
      <c r="H218" s="402">
        <f t="shared" si="31"/>
        <v>0</v>
      </c>
      <c r="I218" s="402">
        <f t="shared" si="31"/>
        <v>0</v>
      </c>
      <c r="J218" s="402">
        <f t="shared" si="31"/>
        <v>0</v>
      </c>
      <c r="K218" s="402">
        <f t="shared" si="31"/>
        <v>0</v>
      </c>
      <c r="L218" s="402">
        <f t="shared" si="31"/>
        <v>0</v>
      </c>
      <c r="M218" s="402">
        <f t="shared" si="31"/>
        <v>0</v>
      </c>
      <c r="N218" s="402">
        <f t="shared" si="31"/>
        <v>0</v>
      </c>
      <c r="O218" s="402">
        <f t="shared" si="31"/>
        <v>0</v>
      </c>
      <c r="P218" s="402">
        <f t="shared" si="31"/>
        <v>0</v>
      </c>
      <c r="Q218" s="402">
        <f t="shared" si="31"/>
        <v>0</v>
      </c>
      <c r="R218" s="402">
        <f t="shared" si="31"/>
        <v>0</v>
      </c>
      <c r="S218" s="402">
        <f t="shared" si="31"/>
        <v>0</v>
      </c>
      <c r="T218" s="402">
        <f t="shared" si="31"/>
        <v>0</v>
      </c>
      <c r="U218" s="402">
        <f t="shared" si="31"/>
        <v>0</v>
      </c>
      <c r="V218" s="402">
        <f t="shared" si="31"/>
        <v>0</v>
      </c>
      <c r="W218" s="402">
        <f t="shared" si="31"/>
        <v>0</v>
      </c>
      <c r="X218" s="402">
        <f t="shared" si="31"/>
        <v>0</v>
      </c>
      <c r="Y218" s="402">
        <f t="shared" si="31"/>
        <v>0</v>
      </c>
      <c r="Z218" s="402">
        <f t="shared" si="31"/>
        <v>0</v>
      </c>
      <c r="AA218" s="402">
        <f t="shared" si="31"/>
        <v>0</v>
      </c>
      <c r="AB218" s="402">
        <f t="shared" si="31"/>
        <v>0</v>
      </c>
      <c r="AC218" s="405">
        <f t="shared" si="31"/>
        <v>0</v>
      </c>
      <c r="AD218" s="402">
        <f t="shared" si="31"/>
        <v>0</v>
      </c>
      <c r="AE218" s="402">
        <f t="shared" si="31"/>
        <v>0</v>
      </c>
      <c r="AF218" s="402">
        <f t="shared" si="31"/>
        <v>0</v>
      </c>
      <c r="AG218" s="402">
        <f t="shared" si="31"/>
        <v>0</v>
      </c>
      <c r="AH218" s="402">
        <f t="shared" si="31"/>
        <v>0</v>
      </c>
      <c r="AI218" s="402">
        <f t="shared" si="31"/>
        <v>0</v>
      </c>
      <c r="AJ218" s="402">
        <f t="shared" si="31"/>
        <v>0</v>
      </c>
      <c r="AK218" s="402">
        <f t="shared" si="31"/>
        <v>0</v>
      </c>
      <c r="AL218" s="402">
        <f t="shared" si="31"/>
        <v>0</v>
      </c>
      <c r="AM218" s="407">
        <f>SUM(C218:AL218)</f>
        <v>0</v>
      </c>
      <c r="AN218" s="334"/>
    </row>
    <row r="219" spans="1:40" ht="14.25">
      <c r="A219" s="453"/>
      <c r="B219" s="453"/>
      <c r="C219" s="334"/>
      <c r="D219" s="334"/>
      <c r="E219" s="334"/>
      <c r="F219" s="334"/>
      <c r="G219" s="334"/>
      <c r="H219" s="334"/>
      <c r="I219" s="334"/>
      <c r="J219" s="334"/>
      <c r="K219" s="334"/>
      <c r="L219" s="334"/>
      <c r="M219" s="334"/>
      <c r="N219" s="334"/>
      <c r="O219" s="334"/>
      <c r="P219" s="334"/>
      <c r="Q219" s="334"/>
      <c r="R219" s="334"/>
      <c r="S219" s="334"/>
      <c r="T219" s="334"/>
      <c r="U219" s="334"/>
      <c r="V219" s="334"/>
      <c r="W219" s="334"/>
      <c r="X219" s="334"/>
      <c r="Y219" s="334"/>
      <c r="Z219" s="334"/>
      <c r="AA219" s="334"/>
      <c r="AB219" s="334"/>
      <c r="AC219" s="334"/>
      <c r="AD219" s="334"/>
      <c r="AE219" s="334"/>
      <c r="AF219" s="334"/>
      <c r="AG219" s="334"/>
      <c r="AH219" s="334"/>
      <c r="AI219" s="334"/>
      <c r="AJ219" s="334"/>
      <c r="AK219" s="334"/>
      <c r="AL219" s="334"/>
      <c r="AM219" s="334"/>
      <c r="AN219" s="334"/>
    </row>
    <row r="220" spans="1:40" ht="14.25">
      <c r="A220" s="453" t="s">
        <v>329</v>
      </c>
      <c r="B220" s="453"/>
      <c r="C220" s="334"/>
      <c r="D220" s="334"/>
      <c r="E220" s="334"/>
      <c r="F220" s="334"/>
      <c r="G220" s="334"/>
      <c r="H220" s="334"/>
      <c r="I220" s="334"/>
      <c r="J220" s="334"/>
      <c r="K220" s="334"/>
      <c r="L220" s="334"/>
      <c r="M220" s="334"/>
      <c r="N220" s="334"/>
      <c r="O220" s="334"/>
      <c r="P220" s="334"/>
      <c r="Q220" s="334"/>
      <c r="R220" s="334"/>
      <c r="S220" s="334"/>
      <c r="T220" s="334"/>
      <c r="U220" s="334"/>
      <c r="V220" s="334"/>
      <c r="W220" s="334"/>
      <c r="X220" s="334"/>
      <c r="Y220" s="334"/>
      <c r="Z220" s="334"/>
      <c r="AA220" s="334"/>
      <c r="AB220" s="334"/>
      <c r="AC220" s="334"/>
      <c r="AD220" s="334"/>
      <c r="AE220" s="334"/>
      <c r="AF220" s="334"/>
      <c r="AG220" s="334"/>
      <c r="AH220" s="334"/>
      <c r="AI220" s="334"/>
      <c r="AJ220" s="334"/>
      <c r="AK220" s="334"/>
      <c r="AL220" s="334"/>
      <c r="AM220" s="369"/>
      <c r="AN220" s="334"/>
    </row>
    <row r="221" spans="1:40" ht="14.25">
      <c r="A221" s="453" t="s">
        <v>330</v>
      </c>
      <c r="B221" s="453"/>
      <c r="C221" s="334"/>
      <c r="D221" s="334"/>
      <c r="E221" s="334"/>
      <c r="F221" s="334"/>
      <c r="G221" s="334"/>
      <c r="H221" s="334"/>
      <c r="I221" s="334"/>
      <c r="J221" s="334"/>
      <c r="K221" s="334"/>
      <c r="L221" s="334"/>
      <c r="M221" s="334"/>
      <c r="N221" s="334"/>
      <c r="O221" s="334"/>
      <c r="P221" s="334"/>
      <c r="Q221" s="334"/>
      <c r="R221" s="334"/>
      <c r="S221" s="334"/>
      <c r="T221" s="334"/>
      <c r="U221" s="334"/>
      <c r="V221" s="334"/>
      <c r="W221" s="334"/>
      <c r="X221" s="334"/>
      <c r="Y221" s="334"/>
      <c r="Z221" s="334"/>
      <c r="AA221" s="334"/>
      <c r="AB221" s="334"/>
      <c r="AC221" s="334"/>
      <c r="AD221" s="334"/>
      <c r="AE221" s="334"/>
      <c r="AF221" s="334"/>
      <c r="AG221" s="334"/>
      <c r="AH221" s="334"/>
      <c r="AI221" s="334"/>
      <c r="AJ221" s="334"/>
      <c r="AK221" s="334"/>
      <c r="AL221" s="334"/>
      <c r="AM221" s="334"/>
      <c r="AN221" s="334"/>
    </row>
    <row r="222" spans="1:40" ht="20.25">
      <c r="A222" s="454"/>
      <c r="B222" s="453"/>
      <c r="C222" s="334"/>
      <c r="D222" s="334"/>
      <c r="E222" s="334"/>
      <c r="F222" s="334"/>
      <c r="G222" s="334"/>
      <c r="H222" s="334"/>
      <c r="I222" s="334"/>
      <c r="J222" s="334"/>
      <c r="K222" s="334"/>
      <c r="L222" s="334"/>
      <c r="M222" s="334"/>
      <c r="N222" s="334"/>
      <c r="O222" s="334"/>
      <c r="P222" s="334"/>
      <c r="Q222" s="334"/>
      <c r="R222" s="334"/>
      <c r="S222" s="334"/>
      <c r="T222" s="334"/>
      <c r="U222" s="334"/>
      <c r="V222" s="334"/>
      <c r="W222" s="334"/>
      <c r="X222" s="334"/>
      <c r="Y222" s="334"/>
      <c r="Z222" s="334"/>
      <c r="AA222" s="334"/>
      <c r="AB222" s="334"/>
      <c r="AC222" s="334"/>
      <c r="AD222" s="334"/>
      <c r="AE222" s="334"/>
      <c r="AF222" s="334"/>
      <c r="AG222" s="334"/>
      <c r="AH222" s="334"/>
      <c r="AI222" s="334"/>
      <c r="AJ222" s="334"/>
      <c r="AK222" s="334"/>
      <c r="AL222" s="334"/>
      <c r="AM222" s="334"/>
      <c r="AN222" s="334"/>
    </row>
    <row r="223" spans="1:40" ht="15">
      <c r="A223" s="408"/>
      <c r="B223" s="453"/>
      <c r="C223" s="334"/>
      <c r="D223" s="334"/>
      <c r="E223" s="334"/>
      <c r="F223" s="334"/>
      <c r="G223" s="334"/>
      <c r="H223" s="334"/>
      <c r="I223" s="334"/>
      <c r="J223" s="334"/>
      <c r="K223" s="334"/>
      <c r="L223" s="334"/>
      <c r="M223" s="334"/>
      <c r="N223" s="334"/>
      <c r="O223" s="334"/>
      <c r="P223" s="334"/>
      <c r="Q223" s="334"/>
      <c r="R223" s="334"/>
      <c r="S223" s="334"/>
      <c r="T223" s="334"/>
      <c r="U223" s="334"/>
      <c r="V223" s="334"/>
      <c r="W223" s="334"/>
      <c r="X223" s="334"/>
      <c r="Y223" s="334"/>
      <c r="Z223" s="334"/>
      <c r="AA223" s="334"/>
      <c r="AB223" s="334"/>
      <c r="AC223" s="334"/>
      <c r="AD223" s="334"/>
      <c r="AE223" s="334"/>
      <c r="AF223" s="334"/>
      <c r="AG223" s="334"/>
      <c r="AH223" s="334"/>
      <c r="AI223" s="334"/>
      <c r="AJ223" s="334"/>
      <c r="AK223" s="334"/>
      <c r="AL223" s="334"/>
      <c r="AM223" s="334"/>
      <c r="AN223" s="334"/>
    </row>
  </sheetData>
  <sheetProtection formatCells="0" formatColumns="0" formatRows="0"/>
  <mergeCells count="18">
    <mergeCell ref="A140:B140"/>
    <mergeCell ref="A142:B142"/>
    <mergeCell ref="A165:B165"/>
    <mergeCell ref="A167:B167"/>
    <mergeCell ref="A189:B189"/>
    <mergeCell ref="A205:B205"/>
    <mergeCell ref="A82:B82"/>
    <mergeCell ref="A96:B96"/>
    <mergeCell ref="A105:B105"/>
    <mergeCell ref="A130:B130"/>
    <mergeCell ref="A132:B132"/>
    <mergeCell ref="A134:B134"/>
    <mergeCell ref="A11:B11"/>
    <mergeCell ref="A17:B17"/>
    <mergeCell ref="A29:B29"/>
    <mergeCell ref="A37:B37"/>
    <mergeCell ref="A48:B48"/>
    <mergeCell ref="A60:B60"/>
  </mergeCells>
  <printOptions/>
  <pageMargins left="0.5905511811023623" right="0.3937007874015748" top="0.3937007874015748" bottom="0.3937007874015748" header="0.5118110236220472" footer="0.5118110236220472"/>
  <pageSetup fitToHeight="1" fitToWidth="1" horizontalDpi="600" verticalDpi="600" orientation="portrait" paperSize="8" scale="34"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Q223"/>
  <sheetViews>
    <sheetView showGridLines="0" showZeros="0" zoomScale="75" zoomScaleNormal="75" zoomScalePageLayoutView="0" workbookViewId="0" topLeftCell="A1">
      <pane xSplit="2" ySplit="2" topLeftCell="C3" activePane="bottomRight" state="frozen"/>
      <selection pane="topLeft" activeCell="C3" sqref="C3"/>
      <selection pane="topRight" activeCell="C3" sqref="C3"/>
      <selection pane="bottomLeft" activeCell="C3" sqref="C3"/>
      <selection pane="bottomRight" activeCell="C3" sqref="C3"/>
    </sheetView>
  </sheetViews>
  <sheetFormatPr defaultColWidth="9.140625" defaultRowHeight="12.75"/>
  <cols>
    <col min="1" max="1" width="15.7109375" style="319" customWidth="1"/>
    <col min="2" max="2" width="92.7109375" style="319" customWidth="1"/>
    <col min="3" max="33" width="7.00390625" style="319" customWidth="1"/>
    <col min="34" max="34" width="6.8515625" style="319" customWidth="1"/>
    <col min="35" max="36" width="7.00390625" style="319" customWidth="1"/>
    <col min="37" max="37" width="7.7109375" style="319" customWidth="1"/>
    <col min="38" max="16384" width="9.140625" style="319" customWidth="1"/>
  </cols>
  <sheetData>
    <row r="1" spans="1:38" s="408" customFormat="1" ht="18">
      <c r="A1" s="312" t="str">
        <f>"Verdelingsmatrix GR "&amp;+'4.Informatie'!C5&amp;" ("&amp;'4.Informatie'!C6&amp;"): "&amp;'4.Informatie'!C7&amp;" periode "&amp;'4.Informatie'!C8&amp;", baten"</f>
        <v>Verdelingsmatrix GR aaaa (xxxx): 2017 periode 5, baten</v>
      </c>
      <c r="B1" s="313"/>
      <c r="C1" s="314" t="s">
        <v>33</v>
      </c>
      <c r="D1" s="315" t="s">
        <v>452</v>
      </c>
      <c r="E1" s="315" t="s">
        <v>455</v>
      </c>
      <c r="F1" s="315" t="s">
        <v>37</v>
      </c>
      <c r="G1" s="315" t="s">
        <v>38</v>
      </c>
      <c r="H1" s="315" t="s">
        <v>39</v>
      </c>
      <c r="I1" s="315" t="s">
        <v>286</v>
      </c>
      <c r="J1" s="315" t="s">
        <v>287</v>
      </c>
      <c r="K1" s="315" t="s">
        <v>41</v>
      </c>
      <c r="L1" s="315" t="s">
        <v>42</v>
      </c>
      <c r="M1" s="315" t="s">
        <v>288</v>
      </c>
      <c r="N1" s="315" t="s">
        <v>289</v>
      </c>
      <c r="O1" s="315" t="s">
        <v>290</v>
      </c>
      <c r="P1" s="315" t="s">
        <v>291</v>
      </c>
      <c r="Q1" s="315" t="s">
        <v>47</v>
      </c>
      <c r="R1" s="315" t="s">
        <v>48</v>
      </c>
      <c r="S1" s="315" t="s">
        <v>49</v>
      </c>
      <c r="T1" s="315" t="s">
        <v>50</v>
      </c>
      <c r="U1" s="315" t="s">
        <v>51</v>
      </c>
      <c r="V1" s="315" t="s">
        <v>54</v>
      </c>
      <c r="W1" s="315" t="s">
        <v>55</v>
      </c>
      <c r="X1" s="315" t="s">
        <v>56</v>
      </c>
      <c r="Y1" s="315" t="s">
        <v>57</v>
      </c>
      <c r="Z1" s="315" t="s">
        <v>58</v>
      </c>
      <c r="AA1" s="315" t="s">
        <v>59</v>
      </c>
      <c r="AB1" s="315" t="s">
        <v>60</v>
      </c>
      <c r="AC1" s="315" t="s">
        <v>61</v>
      </c>
      <c r="AD1" s="315" t="s">
        <v>62</v>
      </c>
      <c r="AE1" s="315" t="s">
        <v>63</v>
      </c>
      <c r="AF1" s="315" t="s">
        <v>64</v>
      </c>
      <c r="AG1" s="315" t="s">
        <v>65</v>
      </c>
      <c r="AH1" s="315" t="s">
        <v>66</v>
      </c>
      <c r="AI1" s="315" t="s">
        <v>67</v>
      </c>
      <c r="AJ1" s="316" t="s">
        <v>68</v>
      </c>
      <c r="AK1" s="317"/>
      <c r="AL1" s="318"/>
    </row>
    <row r="2" spans="1:38" ht="168" customHeight="1" thickBot="1">
      <c r="A2" s="320" t="s">
        <v>69</v>
      </c>
      <c r="B2" s="321" t="s">
        <v>70</v>
      </c>
      <c r="C2" s="322" t="s">
        <v>292</v>
      </c>
      <c r="D2" s="323" t="s">
        <v>453</v>
      </c>
      <c r="E2" s="323" t="s">
        <v>454</v>
      </c>
      <c r="F2" s="323" t="s">
        <v>75</v>
      </c>
      <c r="G2" s="323" t="s">
        <v>76</v>
      </c>
      <c r="H2" s="323" t="s">
        <v>293</v>
      </c>
      <c r="I2" s="323" t="s">
        <v>294</v>
      </c>
      <c r="J2" s="323" t="s">
        <v>295</v>
      </c>
      <c r="K2" s="323" t="s">
        <v>296</v>
      </c>
      <c r="L2" s="323" t="s">
        <v>297</v>
      </c>
      <c r="M2" s="323" t="s">
        <v>298</v>
      </c>
      <c r="N2" s="323" t="s">
        <v>299</v>
      </c>
      <c r="O2" s="323" t="s">
        <v>300</v>
      </c>
      <c r="P2" s="323" t="s">
        <v>301</v>
      </c>
      <c r="Q2" s="323" t="s">
        <v>302</v>
      </c>
      <c r="R2" s="323" t="s">
        <v>303</v>
      </c>
      <c r="S2" s="323" t="s">
        <v>304</v>
      </c>
      <c r="T2" s="323" t="s">
        <v>305</v>
      </c>
      <c r="U2" s="323" t="s">
        <v>91</v>
      </c>
      <c r="V2" s="323" t="s">
        <v>306</v>
      </c>
      <c r="W2" s="323" t="s">
        <v>93</v>
      </c>
      <c r="X2" s="323" t="s">
        <v>607</v>
      </c>
      <c r="Y2" s="323" t="s">
        <v>94</v>
      </c>
      <c r="Z2" s="324" t="s">
        <v>606</v>
      </c>
      <c r="AA2" s="323" t="s">
        <v>95</v>
      </c>
      <c r="AB2" s="323" t="s">
        <v>96</v>
      </c>
      <c r="AC2" s="323" t="s">
        <v>97</v>
      </c>
      <c r="AD2" s="323" t="s">
        <v>98</v>
      </c>
      <c r="AE2" s="323" t="s">
        <v>99</v>
      </c>
      <c r="AF2" s="323" t="s">
        <v>100</v>
      </c>
      <c r="AG2" s="323" t="s">
        <v>101</v>
      </c>
      <c r="AH2" s="323" t="s">
        <v>102</v>
      </c>
      <c r="AI2" s="323" t="s">
        <v>103</v>
      </c>
      <c r="AJ2" s="325" t="s">
        <v>104</v>
      </c>
      <c r="AK2" s="326" t="s">
        <v>105</v>
      </c>
      <c r="AL2" s="327"/>
    </row>
    <row r="3" spans="1:41" ht="8.25" customHeight="1">
      <c r="A3" s="328"/>
      <c r="B3" s="329"/>
      <c r="C3" s="330"/>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0"/>
      <c r="AK3" s="455"/>
      <c r="AL3" s="334"/>
      <c r="AM3" s="456"/>
      <c r="AN3" s="456"/>
      <c r="AO3" s="457"/>
    </row>
    <row r="4" spans="1:41" ht="15">
      <c r="A4" s="335" t="s">
        <v>106</v>
      </c>
      <c r="B4" s="336" t="s">
        <v>107</v>
      </c>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410"/>
      <c r="AL4" s="334"/>
      <c r="AM4" s="457"/>
      <c r="AN4" s="457"/>
      <c r="AO4" s="457"/>
    </row>
    <row r="5" spans="1:41" ht="14.25" customHeight="1">
      <c r="A5" s="340" t="s">
        <v>108</v>
      </c>
      <c r="B5" s="341" t="s">
        <v>109</v>
      </c>
      <c r="C5" s="337"/>
      <c r="D5" s="343"/>
      <c r="E5" s="345"/>
      <c r="F5" s="337"/>
      <c r="G5" s="337"/>
      <c r="H5" s="458"/>
      <c r="I5" s="458"/>
      <c r="J5" s="458"/>
      <c r="K5" s="342"/>
      <c r="L5" s="458"/>
      <c r="M5" s="458"/>
      <c r="N5" s="337"/>
      <c r="O5" s="337"/>
      <c r="P5" s="337"/>
      <c r="Q5" s="458"/>
      <c r="R5" s="458"/>
      <c r="S5" s="347"/>
      <c r="T5" s="458"/>
      <c r="U5" s="458"/>
      <c r="V5" s="458"/>
      <c r="W5" s="458"/>
      <c r="X5" s="337"/>
      <c r="Y5" s="337"/>
      <c r="Z5" s="337"/>
      <c r="AA5" s="337"/>
      <c r="AB5" s="337"/>
      <c r="AC5" s="337"/>
      <c r="AD5" s="342"/>
      <c r="AE5" s="337"/>
      <c r="AF5" s="458"/>
      <c r="AG5" s="337"/>
      <c r="AH5" s="337"/>
      <c r="AI5" s="458"/>
      <c r="AJ5" s="357"/>
      <c r="AK5" s="459">
        <f aca="true" t="shared" si="0" ref="AK5:AK10">SUM(C5:AJ5)</f>
        <v>0</v>
      </c>
      <c r="AL5" s="334"/>
      <c r="AM5" s="457"/>
      <c r="AO5" s="457"/>
    </row>
    <row r="6" spans="1:41" ht="14.25" customHeight="1">
      <c r="A6" s="340" t="s">
        <v>110</v>
      </c>
      <c r="B6" s="341" t="s">
        <v>340</v>
      </c>
      <c r="C6" s="337"/>
      <c r="D6" s="343"/>
      <c r="E6" s="345"/>
      <c r="F6" s="337"/>
      <c r="G6" s="337"/>
      <c r="H6" s="458"/>
      <c r="I6" s="458"/>
      <c r="J6" s="458"/>
      <c r="K6" s="342"/>
      <c r="L6" s="458"/>
      <c r="M6" s="458"/>
      <c r="N6" s="337"/>
      <c r="O6" s="337"/>
      <c r="P6" s="337"/>
      <c r="Q6" s="458"/>
      <c r="R6" s="458"/>
      <c r="S6" s="347"/>
      <c r="T6" s="458"/>
      <c r="U6" s="458"/>
      <c r="V6" s="458"/>
      <c r="W6" s="458"/>
      <c r="X6" s="337"/>
      <c r="Y6" s="337"/>
      <c r="Z6" s="337"/>
      <c r="AA6" s="337"/>
      <c r="AB6" s="337"/>
      <c r="AC6" s="337"/>
      <c r="AD6" s="342"/>
      <c r="AE6" s="337"/>
      <c r="AF6" s="458"/>
      <c r="AG6" s="337"/>
      <c r="AH6" s="337"/>
      <c r="AI6" s="458"/>
      <c r="AJ6" s="357"/>
      <c r="AK6" s="459">
        <f t="shared" si="0"/>
        <v>0</v>
      </c>
      <c r="AL6" s="334"/>
      <c r="AM6" s="457"/>
      <c r="AO6" s="457"/>
    </row>
    <row r="7" spans="1:41" ht="14.25" customHeight="1">
      <c r="A7" s="340" t="s">
        <v>111</v>
      </c>
      <c r="B7" s="341" t="s">
        <v>112</v>
      </c>
      <c r="C7" s="337"/>
      <c r="D7" s="343"/>
      <c r="E7" s="345"/>
      <c r="F7" s="337"/>
      <c r="G7" s="337"/>
      <c r="H7" s="458"/>
      <c r="I7" s="458"/>
      <c r="J7" s="458"/>
      <c r="K7" s="342"/>
      <c r="L7" s="458"/>
      <c r="M7" s="458"/>
      <c r="N7" s="337"/>
      <c r="O7" s="337"/>
      <c r="P7" s="337"/>
      <c r="Q7" s="458"/>
      <c r="R7" s="458"/>
      <c r="S7" s="347"/>
      <c r="T7" s="458"/>
      <c r="U7" s="458"/>
      <c r="V7" s="458"/>
      <c r="W7" s="458"/>
      <c r="X7" s="337"/>
      <c r="Y7" s="337"/>
      <c r="Z7" s="337"/>
      <c r="AA7" s="337"/>
      <c r="AB7" s="337"/>
      <c r="AC7" s="337"/>
      <c r="AD7" s="342"/>
      <c r="AE7" s="337"/>
      <c r="AF7" s="458"/>
      <c r="AG7" s="337"/>
      <c r="AH7" s="337"/>
      <c r="AI7" s="458"/>
      <c r="AJ7" s="357"/>
      <c r="AK7" s="459">
        <f t="shared" si="0"/>
        <v>0</v>
      </c>
      <c r="AL7" s="334"/>
      <c r="AM7" s="457"/>
      <c r="AO7" s="457"/>
    </row>
    <row r="8" spans="1:41" ht="14.25" customHeight="1">
      <c r="A8" s="340" t="s">
        <v>113</v>
      </c>
      <c r="B8" s="341" t="s">
        <v>114</v>
      </c>
      <c r="C8" s="337"/>
      <c r="D8" s="359"/>
      <c r="E8" s="337"/>
      <c r="F8" s="337"/>
      <c r="G8" s="337"/>
      <c r="H8" s="351"/>
      <c r="I8" s="351"/>
      <c r="J8" s="351"/>
      <c r="K8" s="351"/>
      <c r="L8" s="351"/>
      <c r="M8" s="458"/>
      <c r="N8" s="337"/>
      <c r="O8" s="337"/>
      <c r="P8" s="337"/>
      <c r="Q8" s="351"/>
      <c r="R8" s="351"/>
      <c r="S8" s="337"/>
      <c r="T8" s="351"/>
      <c r="U8" s="351"/>
      <c r="V8" s="351"/>
      <c r="W8" s="351"/>
      <c r="X8" s="337"/>
      <c r="Y8" s="337"/>
      <c r="Z8" s="337"/>
      <c r="AA8" s="337"/>
      <c r="AB8" s="337"/>
      <c r="AC8" s="337"/>
      <c r="AD8" s="351"/>
      <c r="AE8" s="337"/>
      <c r="AF8" s="351"/>
      <c r="AG8" s="337"/>
      <c r="AH8" s="337"/>
      <c r="AI8" s="351"/>
      <c r="AJ8" s="337"/>
      <c r="AK8" s="459">
        <f t="shared" si="0"/>
        <v>0</v>
      </c>
      <c r="AL8" s="334"/>
      <c r="AM8" s="457"/>
      <c r="AO8" s="457"/>
    </row>
    <row r="9" spans="1:41" ht="14.25" customHeight="1">
      <c r="A9" s="340" t="s">
        <v>388</v>
      </c>
      <c r="B9" s="341" t="s">
        <v>115</v>
      </c>
      <c r="C9" s="337"/>
      <c r="D9" s="343"/>
      <c r="E9" s="345"/>
      <c r="F9" s="337"/>
      <c r="G9" s="337"/>
      <c r="H9" s="458"/>
      <c r="I9" s="458"/>
      <c r="J9" s="458"/>
      <c r="K9" s="342"/>
      <c r="L9" s="458"/>
      <c r="M9" s="458"/>
      <c r="N9" s="337"/>
      <c r="O9" s="337"/>
      <c r="P9" s="337"/>
      <c r="Q9" s="458"/>
      <c r="R9" s="458"/>
      <c r="S9" s="347"/>
      <c r="T9" s="458"/>
      <c r="U9" s="458"/>
      <c r="V9" s="458"/>
      <c r="W9" s="458"/>
      <c r="X9" s="337"/>
      <c r="Y9" s="337"/>
      <c r="Z9" s="337"/>
      <c r="AA9" s="337"/>
      <c r="AB9" s="337"/>
      <c r="AC9" s="337"/>
      <c r="AD9" s="342"/>
      <c r="AE9" s="337"/>
      <c r="AF9" s="458"/>
      <c r="AG9" s="337"/>
      <c r="AH9" s="337"/>
      <c r="AI9" s="458"/>
      <c r="AJ9" s="357"/>
      <c r="AK9" s="459">
        <f t="shared" si="0"/>
        <v>0</v>
      </c>
      <c r="AL9" s="334"/>
      <c r="AM9" s="457"/>
      <c r="AO9" s="457"/>
    </row>
    <row r="10" spans="1:41" ht="14.25" customHeight="1">
      <c r="A10" s="340" t="s">
        <v>389</v>
      </c>
      <c r="B10" s="341" t="s">
        <v>307</v>
      </c>
      <c r="C10" s="337"/>
      <c r="D10" s="343"/>
      <c r="E10" s="345"/>
      <c r="F10" s="337"/>
      <c r="G10" s="337"/>
      <c r="H10" s="458"/>
      <c r="I10" s="458"/>
      <c r="J10" s="458"/>
      <c r="K10" s="342"/>
      <c r="L10" s="458"/>
      <c r="M10" s="458"/>
      <c r="N10" s="337"/>
      <c r="O10" s="337"/>
      <c r="P10" s="337"/>
      <c r="Q10" s="458"/>
      <c r="R10" s="458"/>
      <c r="S10" s="347"/>
      <c r="T10" s="458"/>
      <c r="U10" s="458"/>
      <c r="V10" s="458"/>
      <c r="W10" s="458"/>
      <c r="X10" s="337"/>
      <c r="Y10" s="337"/>
      <c r="Z10" s="337"/>
      <c r="AA10" s="337"/>
      <c r="AB10" s="337"/>
      <c r="AC10" s="337"/>
      <c r="AD10" s="342"/>
      <c r="AE10" s="337"/>
      <c r="AF10" s="458"/>
      <c r="AG10" s="337"/>
      <c r="AH10" s="337"/>
      <c r="AI10" s="458"/>
      <c r="AJ10" s="357"/>
      <c r="AK10" s="459">
        <f t="shared" si="0"/>
        <v>0</v>
      </c>
      <c r="AL10" s="334"/>
      <c r="AM10" s="457"/>
      <c r="AO10" s="457"/>
    </row>
    <row r="11" spans="1:41" ht="14.25" customHeight="1">
      <c r="A11" s="587" t="s">
        <v>116</v>
      </c>
      <c r="B11" s="588"/>
      <c r="C11" s="337">
        <f>SUM(C5:C10)</f>
        <v>0</v>
      </c>
      <c r="D11" s="343">
        <f aca="true" t="shared" si="1" ref="D11:AI11">SUM(D5:D10)</f>
        <v>0</v>
      </c>
      <c r="E11" s="365">
        <f t="shared" si="1"/>
        <v>0</v>
      </c>
      <c r="F11" s="365">
        <f t="shared" si="1"/>
        <v>0</v>
      </c>
      <c r="G11" s="337">
        <f t="shared" si="1"/>
        <v>0</v>
      </c>
      <c r="H11" s="342">
        <f t="shared" si="1"/>
        <v>0</v>
      </c>
      <c r="I11" s="342">
        <f t="shared" si="1"/>
        <v>0</v>
      </c>
      <c r="J11" s="342">
        <f t="shared" si="1"/>
        <v>0</v>
      </c>
      <c r="K11" s="342">
        <f t="shared" si="1"/>
        <v>0</v>
      </c>
      <c r="L11" s="342">
        <f t="shared" si="1"/>
        <v>0</v>
      </c>
      <c r="M11" s="342">
        <f t="shared" si="1"/>
        <v>0</v>
      </c>
      <c r="N11" s="337">
        <f t="shared" si="1"/>
        <v>0</v>
      </c>
      <c r="O11" s="337">
        <f t="shared" si="1"/>
        <v>0</v>
      </c>
      <c r="P11" s="337">
        <f t="shared" si="1"/>
        <v>0</v>
      </c>
      <c r="Q11" s="458">
        <f t="shared" si="1"/>
        <v>0</v>
      </c>
      <c r="R11" s="458">
        <f t="shared" si="1"/>
        <v>0</v>
      </c>
      <c r="S11" s="347">
        <f t="shared" si="1"/>
        <v>0</v>
      </c>
      <c r="T11" s="458">
        <f t="shared" si="1"/>
        <v>0</v>
      </c>
      <c r="U11" s="458">
        <f t="shared" si="1"/>
        <v>0</v>
      </c>
      <c r="V11" s="458">
        <f t="shared" si="1"/>
        <v>0</v>
      </c>
      <c r="W11" s="458">
        <f t="shared" si="1"/>
        <v>0</v>
      </c>
      <c r="X11" s="337">
        <f t="shared" si="1"/>
        <v>0</v>
      </c>
      <c r="Y11" s="337">
        <f t="shared" si="1"/>
        <v>0</v>
      </c>
      <c r="Z11" s="337">
        <f t="shared" si="1"/>
        <v>0</v>
      </c>
      <c r="AA11" s="337">
        <f t="shared" si="1"/>
        <v>0</v>
      </c>
      <c r="AB11" s="337">
        <f t="shared" si="1"/>
        <v>0</v>
      </c>
      <c r="AC11" s="337">
        <f t="shared" si="1"/>
        <v>0</v>
      </c>
      <c r="AD11" s="342">
        <f t="shared" si="1"/>
        <v>0</v>
      </c>
      <c r="AE11" s="337">
        <f t="shared" si="1"/>
        <v>0</v>
      </c>
      <c r="AF11" s="342">
        <f t="shared" si="1"/>
        <v>0</v>
      </c>
      <c r="AG11" s="337">
        <f t="shared" si="1"/>
        <v>0</v>
      </c>
      <c r="AH11" s="337">
        <f t="shared" si="1"/>
        <v>0</v>
      </c>
      <c r="AI11" s="458">
        <f t="shared" si="1"/>
        <v>0</v>
      </c>
      <c r="AJ11" s="460">
        <f>SUM(AJ5:AJ10)</f>
        <v>0</v>
      </c>
      <c r="AK11" s="459">
        <f>SUM(C11:AJ11)</f>
        <v>0</v>
      </c>
      <c r="AL11" s="461"/>
      <c r="AO11" s="457"/>
    </row>
    <row r="12" spans="1:41" ht="8.25" customHeight="1">
      <c r="A12" s="370"/>
      <c r="B12" s="371"/>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9"/>
      <c r="AL12" s="334"/>
      <c r="AM12" s="457"/>
      <c r="AN12" s="457"/>
      <c r="AO12" s="457"/>
    </row>
    <row r="13" spans="1:43" ht="15">
      <c r="A13" s="335" t="s">
        <v>117</v>
      </c>
      <c r="B13" s="336" t="s">
        <v>118</v>
      </c>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410"/>
      <c r="AL13" s="334"/>
      <c r="AM13" s="457"/>
      <c r="AN13" s="457"/>
      <c r="AO13" s="457"/>
      <c r="AP13" s="462"/>
      <c r="AQ13" s="462"/>
    </row>
    <row r="14" spans="1:43" ht="14.25" customHeight="1">
      <c r="A14" s="375">
        <v>120</v>
      </c>
      <c r="B14" s="341" t="s">
        <v>119</v>
      </c>
      <c r="C14" s="337"/>
      <c r="D14" s="342"/>
      <c r="E14" s="337"/>
      <c r="F14" s="337"/>
      <c r="G14" s="346"/>
      <c r="H14" s="458"/>
      <c r="I14" s="458"/>
      <c r="J14" s="458"/>
      <c r="K14" s="342"/>
      <c r="L14" s="458"/>
      <c r="M14" s="458"/>
      <c r="N14" s="337"/>
      <c r="O14" s="337"/>
      <c r="P14" s="337"/>
      <c r="Q14" s="458"/>
      <c r="R14" s="458"/>
      <c r="S14" s="347"/>
      <c r="T14" s="458"/>
      <c r="U14" s="458"/>
      <c r="V14" s="458"/>
      <c r="W14" s="458"/>
      <c r="X14" s="337"/>
      <c r="Y14" s="337"/>
      <c r="Z14" s="337"/>
      <c r="AA14" s="337"/>
      <c r="AB14" s="337"/>
      <c r="AC14" s="337"/>
      <c r="AD14" s="342"/>
      <c r="AE14" s="337"/>
      <c r="AF14" s="458"/>
      <c r="AG14" s="337"/>
      <c r="AH14" s="337"/>
      <c r="AI14" s="458"/>
      <c r="AJ14" s="357"/>
      <c r="AK14" s="459">
        <f>SUM(C14:AJ14)</f>
        <v>0</v>
      </c>
      <c r="AL14" s="334"/>
      <c r="AM14" s="457"/>
      <c r="AO14" s="457"/>
      <c r="AP14" s="462"/>
      <c r="AQ14" s="462"/>
    </row>
    <row r="15" spans="1:43" ht="14.25" customHeight="1">
      <c r="A15" s="375">
        <v>140</v>
      </c>
      <c r="B15" s="341" t="s">
        <v>120</v>
      </c>
      <c r="C15" s="337"/>
      <c r="D15" s="342"/>
      <c r="E15" s="337"/>
      <c r="F15" s="337"/>
      <c r="G15" s="346"/>
      <c r="H15" s="458"/>
      <c r="I15" s="458"/>
      <c r="J15" s="458"/>
      <c r="K15" s="342"/>
      <c r="L15" s="458"/>
      <c r="M15" s="458"/>
      <c r="N15" s="345"/>
      <c r="O15" s="337"/>
      <c r="P15" s="337"/>
      <c r="Q15" s="458"/>
      <c r="R15" s="458"/>
      <c r="S15" s="347"/>
      <c r="T15" s="458"/>
      <c r="U15" s="458"/>
      <c r="V15" s="458"/>
      <c r="W15" s="458"/>
      <c r="X15" s="337"/>
      <c r="Y15" s="337"/>
      <c r="Z15" s="337"/>
      <c r="AA15" s="337"/>
      <c r="AB15" s="337"/>
      <c r="AC15" s="337"/>
      <c r="AD15" s="342"/>
      <c r="AE15" s="337"/>
      <c r="AF15" s="458"/>
      <c r="AG15" s="337"/>
      <c r="AH15" s="337"/>
      <c r="AI15" s="458"/>
      <c r="AJ15" s="357"/>
      <c r="AK15" s="459">
        <f>SUM(C15:AJ15)</f>
        <v>0</v>
      </c>
      <c r="AL15" s="334"/>
      <c r="AM15" s="457"/>
      <c r="AO15" s="457"/>
      <c r="AP15" s="462"/>
      <c r="AQ15" s="462"/>
    </row>
    <row r="16" spans="1:43" ht="14.25" customHeight="1">
      <c r="A16" s="375">
        <v>160</v>
      </c>
      <c r="B16" s="341" t="s">
        <v>385</v>
      </c>
      <c r="C16" s="337"/>
      <c r="D16" s="342"/>
      <c r="E16" s="337"/>
      <c r="F16" s="337"/>
      <c r="G16" s="346"/>
      <c r="H16" s="458"/>
      <c r="I16" s="458"/>
      <c r="J16" s="458"/>
      <c r="K16" s="342"/>
      <c r="L16" s="458"/>
      <c r="M16" s="458"/>
      <c r="N16" s="345"/>
      <c r="O16" s="337"/>
      <c r="P16" s="337"/>
      <c r="Q16" s="337"/>
      <c r="R16" s="351"/>
      <c r="S16" s="346"/>
      <c r="T16" s="458"/>
      <c r="U16" s="458"/>
      <c r="V16" s="458"/>
      <c r="W16" s="458"/>
      <c r="X16" s="337"/>
      <c r="Y16" s="337"/>
      <c r="Z16" s="337"/>
      <c r="AA16" s="337"/>
      <c r="AB16" s="337"/>
      <c r="AC16" s="337"/>
      <c r="AD16" s="342"/>
      <c r="AE16" s="337"/>
      <c r="AF16" s="458"/>
      <c r="AG16" s="337"/>
      <c r="AH16" s="337"/>
      <c r="AI16" s="458"/>
      <c r="AJ16" s="357"/>
      <c r="AK16" s="459">
        <f>SUM(C16:AJ16)</f>
        <v>0</v>
      </c>
      <c r="AL16" s="334"/>
      <c r="AM16" s="457"/>
      <c r="AO16" s="457"/>
      <c r="AP16" s="462"/>
      <c r="AQ16" s="462"/>
    </row>
    <row r="17" spans="1:41" ht="14.25" customHeight="1">
      <c r="A17" s="589" t="s">
        <v>121</v>
      </c>
      <c r="B17" s="590"/>
      <c r="C17" s="337">
        <f>SUM(C14:C16)</f>
        <v>0</v>
      </c>
      <c r="D17" s="463">
        <f aca="true" t="shared" si="2" ref="D17:AJ17">SUM(D14:D16)</f>
        <v>0</v>
      </c>
      <c r="E17" s="364">
        <f t="shared" si="2"/>
        <v>0</v>
      </c>
      <c r="F17" s="365">
        <f t="shared" si="2"/>
        <v>0</v>
      </c>
      <c r="G17" s="346">
        <f t="shared" si="2"/>
        <v>0</v>
      </c>
      <c r="H17" s="458">
        <f t="shared" si="2"/>
        <v>0</v>
      </c>
      <c r="I17" s="458">
        <f t="shared" si="2"/>
        <v>0</v>
      </c>
      <c r="J17" s="458">
        <f t="shared" si="2"/>
        <v>0</v>
      </c>
      <c r="K17" s="458">
        <f t="shared" si="2"/>
        <v>0</v>
      </c>
      <c r="L17" s="458">
        <f t="shared" si="2"/>
        <v>0</v>
      </c>
      <c r="M17" s="458">
        <f t="shared" si="2"/>
        <v>0</v>
      </c>
      <c r="N17" s="345">
        <f t="shared" si="2"/>
        <v>0</v>
      </c>
      <c r="O17" s="337">
        <f t="shared" si="2"/>
        <v>0</v>
      </c>
      <c r="P17" s="337">
        <f t="shared" si="2"/>
        <v>0</v>
      </c>
      <c r="Q17" s="458">
        <f t="shared" si="2"/>
        <v>0</v>
      </c>
      <c r="R17" s="458">
        <f t="shared" si="2"/>
        <v>0</v>
      </c>
      <c r="S17" s="347">
        <f t="shared" si="2"/>
        <v>0</v>
      </c>
      <c r="T17" s="458">
        <f t="shared" si="2"/>
        <v>0</v>
      </c>
      <c r="U17" s="458">
        <f t="shared" si="2"/>
        <v>0</v>
      </c>
      <c r="V17" s="458">
        <f t="shared" si="2"/>
        <v>0</v>
      </c>
      <c r="W17" s="458">
        <f t="shared" si="2"/>
        <v>0</v>
      </c>
      <c r="X17" s="337">
        <f t="shared" si="2"/>
        <v>0</v>
      </c>
      <c r="Y17" s="337">
        <f t="shared" si="2"/>
        <v>0</v>
      </c>
      <c r="Z17" s="337">
        <f t="shared" si="2"/>
        <v>0</v>
      </c>
      <c r="AA17" s="337">
        <f t="shared" si="2"/>
        <v>0</v>
      </c>
      <c r="AB17" s="337">
        <f t="shared" si="2"/>
        <v>0</v>
      </c>
      <c r="AC17" s="337">
        <f t="shared" si="2"/>
        <v>0</v>
      </c>
      <c r="AD17" s="342">
        <f t="shared" si="2"/>
        <v>0</v>
      </c>
      <c r="AE17" s="337">
        <f t="shared" si="2"/>
        <v>0</v>
      </c>
      <c r="AF17" s="342">
        <f t="shared" si="2"/>
        <v>0</v>
      </c>
      <c r="AG17" s="337">
        <f t="shared" si="2"/>
        <v>0</v>
      </c>
      <c r="AH17" s="337">
        <f t="shared" si="2"/>
        <v>0</v>
      </c>
      <c r="AI17" s="458">
        <f t="shared" si="2"/>
        <v>0</v>
      </c>
      <c r="AJ17" s="460">
        <f t="shared" si="2"/>
        <v>0</v>
      </c>
      <c r="AK17" s="459">
        <f>SUM(C17:AJ17)</f>
        <v>0</v>
      </c>
      <c r="AL17" s="461"/>
      <c r="AO17" s="457"/>
    </row>
    <row r="18" spans="1:41" ht="8.25" customHeight="1">
      <c r="A18" s="370"/>
      <c r="B18" s="371"/>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9"/>
      <c r="AL18" s="334"/>
      <c r="AM18" s="457"/>
      <c r="AN18" s="457"/>
      <c r="AO18" s="457"/>
    </row>
    <row r="19" spans="1:41" ht="15">
      <c r="A19" s="376" t="s">
        <v>122</v>
      </c>
      <c r="B19" s="336" t="s">
        <v>123</v>
      </c>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8"/>
      <c r="AJ19" s="337"/>
      <c r="AK19" s="339"/>
      <c r="AL19" s="334"/>
      <c r="AM19" s="457"/>
      <c r="AN19" s="457"/>
      <c r="AO19" s="457"/>
    </row>
    <row r="20" spans="1:41" ht="14.25" customHeight="1">
      <c r="A20" s="375">
        <v>210</v>
      </c>
      <c r="B20" s="341" t="s">
        <v>400</v>
      </c>
      <c r="C20" s="337"/>
      <c r="D20" s="342"/>
      <c r="E20" s="345"/>
      <c r="F20" s="337"/>
      <c r="G20" s="337"/>
      <c r="H20" s="458"/>
      <c r="I20" s="458"/>
      <c r="J20" s="458"/>
      <c r="K20" s="342"/>
      <c r="L20" s="458"/>
      <c r="M20" s="458"/>
      <c r="N20" s="337"/>
      <c r="O20" s="337"/>
      <c r="P20" s="337"/>
      <c r="Q20" s="458"/>
      <c r="R20" s="458"/>
      <c r="S20" s="347"/>
      <c r="T20" s="458"/>
      <c r="U20" s="458"/>
      <c r="V20" s="458"/>
      <c r="W20" s="458"/>
      <c r="X20" s="337"/>
      <c r="Y20" s="337"/>
      <c r="Z20" s="337"/>
      <c r="AA20" s="337"/>
      <c r="AB20" s="337"/>
      <c r="AC20" s="337"/>
      <c r="AD20" s="342"/>
      <c r="AE20" s="337"/>
      <c r="AF20" s="458"/>
      <c r="AG20" s="337"/>
      <c r="AH20" s="337"/>
      <c r="AI20" s="458"/>
      <c r="AJ20" s="357"/>
      <c r="AK20" s="459">
        <f aca="true" t="shared" si="3" ref="AK20:AK29">SUM(C20:AJ20)</f>
        <v>0</v>
      </c>
      <c r="AL20" s="334"/>
      <c r="AM20" s="457"/>
      <c r="AO20" s="457"/>
    </row>
    <row r="21" spans="1:41" ht="14.25" customHeight="1">
      <c r="A21" s="375">
        <v>212</v>
      </c>
      <c r="B21" s="341" t="s">
        <v>124</v>
      </c>
      <c r="C21" s="337"/>
      <c r="D21" s="342"/>
      <c r="E21" s="345"/>
      <c r="F21" s="337"/>
      <c r="G21" s="337"/>
      <c r="H21" s="458"/>
      <c r="I21" s="458"/>
      <c r="J21" s="458"/>
      <c r="K21" s="342"/>
      <c r="L21" s="458"/>
      <c r="M21" s="458"/>
      <c r="N21" s="337"/>
      <c r="O21" s="337"/>
      <c r="P21" s="337"/>
      <c r="Q21" s="458"/>
      <c r="R21" s="458"/>
      <c r="S21" s="347"/>
      <c r="T21" s="458"/>
      <c r="U21" s="458"/>
      <c r="V21" s="458"/>
      <c r="W21" s="458"/>
      <c r="X21" s="337"/>
      <c r="Y21" s="337"/>
      <c r="Z21" s="337"/>
      <c r="AA21" s="337"/>
      <c r="AB21" s="337"/>
      <c r="AC21" s="337"/>
      <c r="AD21" s="342"/>
      <c r="AE21" s="337"/>
      <c r="AF21" s="458"/>
      <c r="AG21" s="337"/>
      <c r="AH21" s="337"/>
      <c r="AI21" s="458"/>
      <c r="AJ21" s="357"/>
      <c r="AK21" s="459">
        <f t="shared" si="3"/>
        <v>0</v>
      </c>
      <c r="AL21" s="334"/>
      <c r="AM21" s="457"/>
      <c r="AO21" s="457"/>
    </row>
    <row r="22" spans="1:41" ht="14.25" customHeight="1">
      <c r="A22" s="375">
        <v>214</v>
      </c>
      <c r="B22" s="341" t="s">
        <v>125</v>
      </c>
      <c r="C22" s="337"/>
      <c r="D22" s="342"/>
      <c r="E22" s="345"/>
      <c r="F22" s="337"/>
      <c r="G22" s="337"/>
      <c r="H22" s="458"/>
      <c r="I22" s="458"/>
      <c r="J22" s="458"/>
      <c r="K22" s="342"/>
      <c r="L22" s="458"/>
      <c r="M22" s="458"/>
      <c r="N22" s="337"/>
      <c r="O22" s="337"/>
      <c r="P22" s="337"/>
      <c r="Q22" s="458"/>
      <c r="R22" s="458"/>
      <c r="S22" s="347"/>
      <c r="T22" s="458"/>
      <c r="U22" s="458"/>
      <c r="V22" s="458"/>
      <c r="W22" s="458"/>
      <c r="X22" s="337"/>
      <c r="Y22" s="337"/>
      <c r="Z22" s="337"/>
      <c r="AA22" s="337"/>
      <c r="AB22" s="337"/>
      <c r="AC22" s="337"/>
      <c r="AD22" s="342"/>
      <c r="AE22" s="337"/>
      <c r="AF22" s="458"/>
      <c r="AG22" s="337"/>
      <c r="AH22" s="337"/>
      <c r="AI22" s="458"/>
      <c r="AJ22" s="357"/>
      <c r="AK22" s="459">
        <f t="shared" si="3"/>
        <v>0</v>
      </c>
      <c r="AL22" s="334"/>
      <c r="AM22" s="457"/>
      <c r="AO22" s="457"/>
    </row>
    <row r="23" spans="1:41" ht="14.25" customHeight="1">
      <c r="A23" s="375">
        <v>215</v>
      </c>
      <c r="B23" s="341" t="s">
        <v>126</v>
      </c>
      <c r="C23" s="337"/>
      <c r="D23" s="351"/>
      <c r="E23" s="337"/>
      <c r="F23" s="337"/>
      <c r="G23" s="337"/>
      <c r="H23" s="351"/>
      <c r="I23" s="351"/>
      <c r="J23" s="351"/>
      <c r="K23" s="351"/>
      <c r="L23" s="351"/>
      <c r="M23" s="458"/>
      <c r="N23" s="337"/>
      <c r="O23" s="337"/>
      <c r="P23" s="337"/>
      <c r="Q23" s="351"/>
      <c r="R23" s="351"/>
      <c r="S23" s="337"/>
      <c r="T23" s="351"/>
      <c r="U23" s="351"/>
      <c r="V23" s="351"/>
      <c r="W23" s="351"/>
      <c r="X23" s="337"/>
      <c r="Y23" s="337"/>
      <c r="Z23" s="337"/>
      <c r="AA23" s="337"/>
      <c r="AB23" s="337"/>
      <c r="AC23" s="337"/>
      <c r="AD23" s="351"/>
      <c r="AE23" s="337"/>
      <c r="AF23" s="351"/>
      <c r="AG23" s="337"/>
      <c r="AH23" s="337"/>
      <c r="AI23" s="351"/>
      <c r="AJ23" s="337"/>
      <c r="AK23" s="459">
        <f t="shared" si="3"/>
        <v>0</v>
      </c>
      <c r="AL23" s="334"/>
      <c r="AM23" s="457"/>
      <c r="AO23" s="457"/>
    </row>
    <row r="24" spans="1:41" ht="14.25" customHeight="1">
      <c r="A24" s="375">
        <v>220</v>
      </c>
      <c r="B24" s="341" t="s">
        <v>127</v>
      </c>
      <c r="C24" s="337"/>
      <c r="D24" s="342"/>
      <c r="E24" s="342"/>
      <c r="F24" s="337"/>
      <c r="G24" s="337"/>
      <c r="H24" s="458"/>
      <c r="I24" s="458"/>
      <c r="J24" s="458"/>
      <c r="K24" s="342"/>
      <c r="L24" s="458"/>
      <c r="M24" s="458"/>
      <c r="N24" s="337"/>
      <c r="O24" s="337"/>
      <c r="P24" s="337"/>
      <c r="Q24" s="458"/>
      <c r="R24" s="458"/>
      <c r="S24" s="347"/>
      <c r="T24" s="458"/>
      <c r="U24" s="458"/>
      <c r="V24" s="458"/>
      <c r="W24" s="458"/>
      <c r="X24" s="337"/>
      <c r="Y24" s="337"/>
      <c r="Z24" s="337"/>
      <c r="AA24" s="337"/>
      <c r="AB24" s="337"/>
      <c r="AC24" s="337"/>
      <c r="AD24" s="342"/>
      <c r="AE24" s="337"/>
      <c r="AF24" s="458"/>
      <c r="AG24" s="337"/>
      <c r="AH24" s="337"/>
      <c r="AI24" s="458"/>
      <c r="AJ24" s="357"/>
      <c r="AK24" s="459">
        <f t="shared" si="3"/>
        <v>0</v>
      </c>
      <c r="AL24" s="334"/>
      <c r="AM24" s="457"/>
      <c r="AO24" s="457"/>
    </row>
    <row r="25" spans="1:41" ht="14.25" customHeight="1">
      <c r="A25" s="375">
        <v>221</v>
      </c>
      <c r="B25" s="341" t="s">
        <v>128</v>
      </c>
      <c r="C25" s="337"/>
      <c r="D25" s="342"/>
      <c r="E25" s="464"/>
      <c r="F25" s="337"/>
      <c r="G25" s="337"/>
      <c r="H25" s="458"/>
      <c r="I25" s="458"/>
      <c r="J25" s="458"/>
      <c r="K25" s="342"/>
      <c r="L25" s="458"/>
      <c r="M25" s="458"/>
      <c r="N25" s="337"/>
      <c r="O25" s="337"/>
      <c r="P25" s="337"/>
      <c r="Q25" s="458"/>
      <c r="R25" s="458"/>
      <c r="S25" s="347"/>
      <c r="T25" s="458"/>
      <c r="U25" s="458"/>
      <c r="V25" s="458"/>
      <c r="W25" s="458"/>
      <c r="X25" s="337"/>
      <c r="Y25" s="337"/>
      <c r="Z25" s="337"/>
      <c r="AA25" s="337"/>
      <c r="AB25" s="337"/>
      <c r="AC25" s="337"/>
      <c r="AD25" s="342"/>
      <c r="AE25" s="337"/>
      <c r="AF25" s="458"/>
      <c r="AG25" s="337"/>
      <c r="AH25" s="337"/>
      <c r="AI25" s="458"/>
      <c r="AJ25" s="357"/>
      <c r="AK25" s="459">
        <f t="shared" si="3"/>
        <v>0</v>
      </c>
      <c r="AL25" s="334"/>
      <c r="AM25" s="457"/>
      <c r="AO25" s="457"/>
    </row>
    <row r="26" spans="1:41" ht="14.25" customHeight="1">
      <c r="A26" s="375">
        <v>223</v>
      </c>
      <c r="B26" s="341" t="s">
        <v>129</v>
      </c>
      <c r="C26" s="337"/>
      <c r="D26" s="342"/>
      <c r="E26" s="342"/>
      <c r="F26" s="337"/>
      <c r="G26" s="337"/>
      <c r="H26" s="458"/>
      <c r="I26" s="458"/>
      <c r="J26" s="458"/>
      <c r="K26" s="342"/>
      <c r="L26" s="458"/>
      <c r="M26" s="458"/>
      <c r="N26" s="337"/>
      <c r="O26" s="337"/>
      <c r="P26" s="337"/>
      <c r="Q26" s="458"/>
      <c r="R26" s="458"/>
      <c r="S26" s="347"/>
      <c r="T26" s="458"/>
      <c r="U26" s="458"/>
      <c r="V26" s="458"/>
      <c r="W26" s="458"/>
      <c r="X26" s="337"/>
      <c r="Y26" s="337"/>
      <c r="Z26" s="337"/>
      <c r="AA26" s="337"/>
      <c r="AB26" s="337"/>
      <c r="AC26" s="337"/>
      <c r="AD26" s="342"/>
      <c r="AE26" s="337"/>
      <c r="AF26" s="458"/>
      <c r="AG26" s="337"/>
      <c r="AH26" s="337"/>
      <c r="AI26" s="458"/>
      <c r="AJ26" s="357"/>
      <c r="AK26" s="459">
        <f t="shared" si="3"/>
        <v>0</v>
      </c>
      <c r="AL26" s="334"/>
      <c r="AM26" s="457"/>
      <c r="AO26" s="457"/>
    </row>
    <row r="27" spans="1:41" ht="14.25" customHeight="1">
      <c r="A27" s="375">
        <v>230</v>
      </c>
      <c r="B27" s="341" t="s">
        <v>130</v>
      </c>
      <c r="C27" s="337"/>
      <c r="D27" s="342"/>
      <c r="E27" s="342"/>
      <c r="F27" s="337"/>
      <c r="G27" s="337"/>
      <c r="H27" s="458"/>
      <c r="I27" s="458"/>
      <c r="J27" s="458"/>
      <c r="K27" s="342"/>
      <c r="L27" s="458"/>
      <c r="M27" s="458"/>
      <c r="N27" s="337"/>
      <c r="O27" s="337"/>
      <c r="P27" s="337"/>
      <c r="Q27" s="458"/>
      <c r="R27" s="458"/>
      <c r="S27" s="347"/>
      <c r="T27" s="458"/>
      <c r="U27" s="458"/>
      <c r="V27" s="458"/>
      <c r="W27" s="458"/>
      <c r="X27" s="337"/>
      <c r="Y27" s="337"/>
      <c r="Z27" s="337"/>
      <c r="AA27" s="337"/>
      <c r="AB27" s="337"/>
      <c r="AC27" s="337"/>
      <c r="AD27" s="342"/>
      <c r="AE27" s="337"/>
      <c r="AF27" s="458"/>
      <c r="AG27" s="337"/>
      <c r="AH27" s="337"/>
      <c r="AI27" s="458"/>
      <c r="AJ27" s="357"/>
      <c r="AK27" s="459">
        <f t="shared" si="3"/>
        <v>0</v>
      </c>
      <c r="AL27" s="334"/>
      <c r="AM27" s="457"/>
      <c r="AO27" s="457"/>
    </row>
    <row r="28" spans="1:41" ht="14.25" customHeight="1">
      <c r="A28" s="375">
        <v>240</v>
      </c>
      <c r="B28" s="341" t="s">
        <v>131</v>
      </c>
      <c r="C28" s="337"/>
      <c r="D28" s="342"/>
      <c r="E28" s="345"/>
      <c r="F28" s="337"/>
      <c r="G28" s="337"/>
      <c r="H28" s="458"/>
      <c r="I28" s="458"/>
      <c r="J28" s="458"/>
      <c r="K28" s="342"/>
      <c r="L28" s="458"/>
      <c r="M28" s="458"/>
      <c r="N28" s="337"/>
      <c r="O28" s="337"/>
      <c r="P28" s="337"/>
      <c r="Q28" s="458"/>
      <c r="R28" s="458"/>
      <c r="S28" s="347"/>
      <c r="T28" s="458"/>
      <c r="U28" s="458"/>
      <c r="V28" s="458"/>
      <c r="W28" s="458"/>
      <c r="X28" s="337"/>
      <c r="Y28" s="337"/>
      <c r="Z28" s="337"/>
      <c r="AA28" s="337"/>
      <c r="AB28" s="337"/>
      <c r="AC28" s="337"/>
      <c r="AD28" s="342"/>
      <c r="AE28" s="337"/>
      <c r="AF28" s="458"/>
      <c r="AG28" s="337"/>
      <c r="AH28" s="337"/>
      <c r="AI28" s="458"/>
      <c r="AJ28" s="357"/>
      <c r="AK28" s="459">
        <f t="shared" si="3"/>
        <v>0</v>
      </c>
      <c r="AL28" s="334"/>
      <c r="AM28" s="457"/>
      <c r="AO28" s="457"/>
    </row>
    <row r="29" spans="1:41" ht="14.25" customHeight="1">
      <c r="A29" s="589" t="s">
        <v>132</v>
      </c>
      <c r="B29" s="591"/>
      <c r="C29" s="337">
        <f>SUM(C20:C28)</f>
        <v>0</v>
      </c>
      <c r="D29" s="458">
        <f aca="true" t="shared" si="4" ref="D29:AJ29">SUM(D20:D28)</f>
        <v>0</v>
      </c>
      <c r="E29" s="458">
        <f t="shared" si="4"/>
        <v>0</v>
      </c>
      <c r="F29" s="337">
        <f t="shared" si="4"/>
        <v>0</v>
      </c>
      <c r="G29" s="337">
        <f t="shared" si="4"/>
        <v>0</v>
      </c>
      <c r="H29" s="458">
        <f t="shared" si="4"/>
        <v>0</v>
      </c>
      <c r="I29" s="458">
        <f t="shared" si="4"/>
        <v>0</v>
      </c>
      <c r="J29" s="458">
        <f t="shared" si="4"/>
        <v>0</v>
      </c>
      <c r="K29" s="458">
        <f t="shared" si="4"/>
        <v>0</v>
      </c>
      <c r="L29" s="458">
        <f t="shared" si="4"/>
        <v>0</v>
      </c>
      <c r="M29" s="458">
        <f t="shared" si="4"/>
        <v>0</v>
      </c>
      <c r="N29" s="337">
        <f t="shared" si="4"/>
        <v>0</v>
      </c>
      <c r="O29" s="337">
        <f t="shared" si="4"/>
        <v>0</v>
      </c>
      <c r="P29" s="337">
        <f t="shared" si="4"/>
        <v>0</v>
      </c>
      <c r="Q29" s="458">
        <f t="shared" si="4"/>
        <v>0</v>
      </c>
      <c r="R29" s="458">
        <f t="shared" si="4"/>
        <v>0</v>
      </c>
      <c r="S29" s="347">
        <f t="shared" si="4"/>
        <v>0</v>
      </c>
      <c r="T29" s="458">
        <f t="shared" si="4"/>
        <v>0</v>
      </c>
      <c r="U29" s="458">
        <f t="shared" si="4"/>
        <v>0</v>
      </c>
      <c r="V29" s="458">
        <f t="shared" si="4"/>
        <v>0</v>
      </c>
      <c r="W29" s="458">
        <f t="shared" si="4"/>
        <v>0</v>
      </c>
      <c r="X29" s="337">
        <f t="shared" si="4"/>
        <v>0</v>
      </c>
      <c r="Y29" s="337">
        <f t="shared" si="4"/>
        <v>0</v>
      </c>
      <c r="Z29" s="337">
        <f t="shared" si="4"/>
        <v>0</v>
      </c>
      <c r="AA29" s="337">
        <f t="shared" si="4"/>
        <v>0</v>
      </c>
      <c r="AB29" s="337">
        <f t="shared" si="4"/>
        <v>0</v>
      </c>
      <c r="AC29" s="337">
        <f t="shared" si="4"/>
        <v>0</v>
      </c>
      <c r="AD29" s="342">
        <f t="shared" si="4"/>
        <v>0</v>
      </c>
      <c r="AE29" s="337">
        <f t="shared" si="4"/>
        <v>0</v>
      </c>
      <c r="AF29" s="342">
        <f t="shared" si="4"/>
        <v>0</v>
      </c>
      <c r="AG29" s="337">
        <f t="shared" si="4"/>
        <v>0</v>
      </c>
      <c r="AH29" s="337">
        <f t="shared" si="4"/>
        <v>0</v>
      </c>
      <c r="AI29" s="458">
        <f t="shared" si="4"/>
        <v>0</v>
      </c>
      <c r="AJ29" s="460">
        <f t="shared" si="4"/>
        <v>0</v>
      </c>
      <c r="AK29" s="459">
        <f t="shared" si="3"/>
        <v>0</v>
      </c>
      <c r="AL29" s="461"/>
      <c r="AO29" s="457"/>
    </row>
    <row r="30" spans="1:41" ht="8.25" customHeight="1">
      <c r="A30" s="370"/>
      <c r="B30" s="371"/>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9"/>
      <c r="AL30" s="334"/>
      <c r="AM30" s="457"/>
      <c r="AN30" s="457"/>
      <c r="AO30" s="457"/>
    </row>
    <row r="31" spans="1:41" ht="15">
      <c r="A31" s="335" t="s">
        <v>133</v>
      </c>
      <c r="B31" s="336" t="s">
        <v>134</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410"/>
      <c r="AL31" s="334"/>
      <c r="AM31" s="457"/>
      <c r="AN31" s="457"/>
      <c r="AO31" s="457"/>
    </row>
    <row r="32" spans="1:41" ht="14.25" customHeight="1">
      <c r="A32" s="375">
        <v>310</v>
      </c>
      <c r="B32" s="341" t="s">
        <v>401</v>
      </c>
      <c r="C32" s="337"/>
      <c r="D32" s="342"/>
      <c r="E32" s="342"/>
      <c r="F32" s="337"/>
      <c r="G32" s="337"/>
      <c r="H32" s="458"/>
      <c r="I32" s="458"/>
      <c r="J32" s="458"/>
      <c r="K32" s="342"/>
      <c r="L32" s="458"/>
      <c r="M32" s="458"/>
      <c r="N32" s="458"/>
      <c r="O32" s="337"/>
      <c r="P32" s="337"/>
      <c r="Q32" s="458"/>
      <c r="R32" s="458"/>
      <c r="S32" s="347"/>
      <c r="T32" s="458"/>
      <c r="U32" s="458"/>
      <c r="V32" s="458"/>
      <c r="W32" s="458"/>
      <c r="X32" s="337"/>
      <c r="Y32" s="337"/>
      <c r="Z32" s="337"/>
      <c r="AA32" s="337"/>
      <c r="AB32" s="337"/>
      <c r="AC32" s="337"/>
      <c r="AD32" s="342"/>
      <c r="AE32" s="337"/>
      <c r="AF32" s="458"/>
      <c r="AG32" s="337"/>
      <c r="AH32" s="337"/>
      <c r="AI32" s="458"/>
      <c r="AJ32" s="357"/>
      <c r="AK32" s="459">
        <f aca="true" t="shared" si="5" ref="AK32:AK37">SUM(C32:AJ32)</f>
        <v>0</v>
      </c>
      <c r="AL32" s="334"/>
      <c r="AM32" s="457"/>
      <c r="AO32" s="457"/>
    </row>
    <row r="33" spans="1:41" ht="14.25" customHeight="1">
      <c r="A33" s="375">
        <v>311</v>
      </c>
      <c r="B33" s="341" t="s">
        <v>369</v>
      </c>
      <c r="C33" s="337"/>
      <c r="D33" s="351"/>
      <c r="E33" s="337"/>
      <c r="F33" s="337"/>
      <c r="G33" s="337"/>
      <c r="H33" s="351"/>
      <c r="I33" s="351"/>
      <c r="J33" s="351"/>
      <c r="K33" s="351"/>
      <c r="L33" s="465"/>
      <c r="M33" s="458"/>
      <c r="N33" s="345"/>
      <c r="O33" s="337"/>
      <c r="P33" s="337"/>
      <c r="Q33" s="351"/>
      <c r="R33" s="351"/>
      <c r="S33" s="337"/>
      <c r="T33" s="351"/>
      <c r="U33" s="351"/>
      <c r="V33" s="351"/>
      <c r="W33" s="351"/>
      <c r="X33" s="337"/>
      <c r="Y33" s="337"/>
      <c r="Z33" s="337"/>
      <c r="AA33" s="337"/>
      <c r="AB33" s="337"/>
      <c r="AC33" s="337"/>
      <c r="AD33" s="351"/>
      <c r="AE33" s="337"/>
      <c r="AF33" s="351"/>
      <c r="AG33" s="337"/>
      <c r="AH33" s="337"/>
      <c r="AI33" s="351"/>
      <c r="AJ33" s="351"/>
      <c r="AK33" s="459">
        <f t="shared" si="5"/>
        <v>0</v>
      </c>
      <c r="AL33" s="334"/>
      <c r="AM33" s="457"/>
      <c r="AO33" s="457"/>
    </row>
    <row r="34" spans="1:41" ht="14.25" customHeight="1">
      <c r="A34" s="375">
        <v>330</v>
      </c>
      <c r="B34" s="341" t="s">
        <v>135</v>
      </c>
      <c r="C34" s="337"/>
      <c r="D34" s="342"/>
      <c r="E34" s="342"/>
      <c r="F34" s="337"/>
      <c r="G34" s="337"/>
      <c r="H34" s="458"/>
      <c r="I34" s="458"/>
      <c r="J34" s="458"/>
      <c r="K34" s="342"/>
      <c r="L34" s="458"/>
      <c r="M34" s="458"/>
      <c r="N34" s="337"/>
      <c r="O34" s="337"/>
      <c r="P34" s="337"/>
      <c r="Q34" s="458"/>
      <c r="R34" s="458"/>
      <c r="S34" s="347"/>
      <c r="T34" s="458"/>
      <c r="U34" s="458"/>
      <c r="V34" s="458"/>
      <c r="W34" s="458"/>
      <c r="X34" s="337"/>
      <c r="Y34" s="337"/>
      <c r="Z34" s="337"/>
      <c r="AA34" s="337"/>
      <c r="AB34" s="337"/>
      <c r="AC34" s="337"/>
      <c r="AD34" s="342"/>
      <c r="AE34" s="337"/>
      <c r="AF34" s="458"/>
      <c r="AG34" s="337"/>
      <c r="AH34" s="337"/>
      <c r="AI34" s="458"/>
      <c r="AJ34" s="357"/>
      <c r="AK34" s="459">
        <f t="shared" si="5"/>
        <v>0</v>
      </c>
      <c r="AL34" s="334"/>
      <c r="AM34" s="457"/>
      <c r="AO34" s="457"/>
    </row>
    <row r="35" spans="1:41" ht="14.25" customHeight="1">
      <c r="A35" s="375">
        <v>340</v>
      </c>
      <c r="B35" s="341" t="s">
        <v>136</v>
      </c>
      <c r="C35" s="337"/>
      <c r="D35" s="342"/>
      <c r="E35" s="337"/>
      <c r="F35" s="337"/>
      <c r="G35" s="337"/>
      <c r="H35" s="458"/>
      <c r="I35" s="458"/>
      <c r="J35" s="458"/>
      <c r="K35" s="342"/>
      <c r="L35" s="458"/>
      <c r="M35" s="458"/>
      <c r="N35" s="337"/>
      <c r="O35" s="337"/>
      <c r="P35" s="337"/>
      <c r="Q35" s="458"/>
      <c r="R35" s="458"/>
      <c r="S35" s="347"/>
      <c r="T35" s="458"/>
      <c r="U35" s="458"/>
      <c r="V35" s="458"/>
      <c r="W35" s="458"/>
      <c r="X35" s="337"/>
      <c r="Y35" s="337"/>
      <c r="Z35" s="337"/>
      <c r="AA35" s="337"/>
      <c r="AB35" s="337"/>
      <c r="AC35" s="337"/>
      <c r="AD35" s="342"/>
      <c r="AE35" s="337"/>
      <c r="AF35" s="458"/>
      <c r="AG35" s="337"/>
      <c r="AH35" s="337"/>
      <c r="AI35" s="458"/>
      <c r="AJ35" s="357"/>
      <c r="AK35" s="459">
        <f t="shared" si="5"/>
        <v>0</v>
      </c>
      <c r="AL35" s="334"/>
      <c r="AM35" s="457"/>
      <c r="AO35" s="457"/>
    </row>
    <row r="36" spans="1:41" ht="14.25" customHeight="1">
      <c r="A36" s="375">
        <v>341</v>
      </c>
      <c r="B36" s="341" t="s">
        <v>137</v>
      </c>
      <c r="C36" s="337"/>
      <c r="D36" s="342"/>
      <c r="E36" s="337"/>
      <c r="F36" s="337"/>
      <c r="G36" s="337"/>
      <c r="H36" s="458"/>
      <c r="I36" s="458"/>
      <c r="J36" s="458"/>
      <c r="K36" s="342"/>
      <c r="L36" s="458"/>
      <c r="M36" s="458"/>
      <c r="N36" s="337"/>
      <c r="O36" s="337"/>
      <c r="P36" s="337"/>
      <c r="Q36" s="458"/>
      <c r="R36" s="458"/>
      <c r="S36" s="347"/>
      <c r="T36" s="458"/>
      <c r="U36" s="458"/>
      <c r="V36" s="458"/>
      <c r="W36" s="458"/>
      <c r="X36" s="337"/>
      <c r="Y36" s="337"/>
      <c r="Z36" s="337"/>
      <c r="AA36" s="337"/>
      <c r="AB36" s="337"/>
      <c r="AC36" s="337"/>
      <c r="AD36" s="342"/>
      <c r="AE36" s="337"/>
      <c r="AF36" s="458"/>
      <c r="AG36" s="337"/>
      <c r="AH36" s="337"/>
      <c r="AI36" s="458"/>
      <c r="AJ36" s="357"/>
      <c r="AK36" s="459">
        <f t="shared" si="5"/>
        <v>0</v>
      </c>
      <c r="AL36" s="334"/>
      <c r="AM36" s="457"/>
      <c r="AO36" s="457"/>
    </row>
    <row r="37" spans="1:41" ht="14.25" customHeight="1">
      <c r="A37" s="589" t="s">
        <v>138</v>
      </c>
      <c r="B37" s="591"/>
      <c r="C37" s="337">
        <f>SUM(C32:C36)</f>
        <v>0</v>
      </c>
      <c r="D37" s="458">
        <f>SUM(D32:D36)</f>
        <v>0</v>
      </c>
      <c r="E37" s="458">
        <f aca="true" t="shared" si="6" ref="E37:AJ37">SUM(E32:E36)</f>
        <v>0</v>
      </c>
      <c r="F37" s="337">
        <f t="shared" si="6"/>
        <v>0</v>
      </c>
      <c r="G37" s="337">
        <f t="shared" si="6"/>
        <v>0</v>
      </c>
      <c r="H37" s="458">
        <f t="shared" si="6"/>
        <v>0</v>
      </c>
      <c r="I37" s="458">
        <f t="shared" si="6"/>
        <v>0</v>
      </c>
      <c r="J37" s="458">
        <f t="shared" si="6"/>
        <v>0</v>
      </c>
      <c r="K37" s="458">
        <f t="shared" si="6"/>
        <v>0</v>
      </c>
      <c r="L37" s="458">
        <f t="shared" si="6"/>
        <v>0</v>
      </c>
      <c r="M37" s="458">
        <f t="shared" si="6"/>
        <v>0</v>
      </c>
      <c r="N37" s="458">
        <f t="shared" si="6"/>
        <v>0</v>
      </c>
      <c r="O37" s="337">
        <f t="shared" si="6"/>
        <v>0</v>
      </c>
      <c r="P37" s="337">
        <f t="shared" si="6"/>
        <v>0</v>
      </c>
      <c r="Q37" s="458">
        <f t="shared" si="6"/>
        <v>0</v>
      </c>
      <c r="R37" s="458">
        <f t="shared" si="6"/>
        <v>0</v>
      </c>
      <c r="S37" s="347">
        <f t="shared" si="6"/>
        <v>0</v>
      </c>
      <c r="T37" s="458">
        <f t="shared" si="6"/>
        <v>0</v>
      </c>
      <c r="U37" s="458">
        <f t="shared" si="6"/>
        <v>0</v>
      </c>
      <c r="V37" s="458">
        <f t="shared" si="6"/>
        <v>0</v>
      </c>
      <c r="W37" s="458">
        <f t="shared" si="6"/>
        <v>0</v>
      </c>
      <c r="X37" s="337">
        <f t="shared" si="6"/>
        <v>0</v>
      </c>
      <c r="Y37" s="337">
        <f t="shared" si="6"/>
        <v>0</v>
      </c>
      <c r="Z37" s="337">
        <f t="shared" si="6"/>
        <v>0</v>
      </c>
      <c r="AA37" s="337">
        <f t="shared" si="6"/>
        <v>0</v>
      </c>
      <c r="AB37" s="337">
        <f t="shared" si="6"/>
        <v>0</v>
      </c>
      <c r="AC37" s="337">
        <f t="shared" si="6"/>
        <v>0</v>
      </c>
      <c r="AD37" s="342">
        <f t="shared" si="6"/>
        <v>0</v>
      </c>
      <c r="AE37" s="337">
        <f t="shared" si="6"/>
        <v>0</v>
      </c>
      <c r="AF37" s="342">
        <f t="shared" si="6"/>
        <v>0</v>
      </c>
      <c r="AG37" s="337">
        <f t="shared" si="6"/>
        <v>0</v>
      </c>
      <c r="AH37" s="337">
        <f t="shared" si="6"/>
        <v>0</v>
      </c>
      <c r="AI37" s="458">
        <f t="shared" si="6"/>
        <v>0</v>
      </c>
      <c r="AJ37" s="460">
        <f t="shared" si="6"/>
        <v>0</v>
      </c>
      <c r="AK37" s="459">
        <f t="shared" si="5"/>
        <v>0</v>
      </c>
      <c r="AL37" s="461"/>
      <c r="AO37" s="457"/>
    </row>
    <row r="38" spans="1:41" ht="8.25" customHeight="1">
      <c r="A38" s="370"/>
      <c r="B38" s="371"/>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9"/>
      <c r="AL38" s="334"/>
      <c r="AM38" s="457"/>
      <c r="AN38" s="457"/>
      <c r="AO38" s="457"/>
    </row>
    <row r="39" spans="1:41" ht="15">
      <c r="A39" s="335" t="s">
        <v>139</v>
      </c>
      <c r="B39" s="336" t="s">
        <v>140</v>
      </c>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410"/>
      <c r="AL39" s="334"/>
      <c r="AM39" s="457"/>
      <c r="AN39" s="457"/>
      <c r="AO39" s="457"/>
    </row>
    <row r="40" spans="1:41" ht="14.25" customHeight="1">
      <c r="A40" s="375">
        <v>420</v>
      </c>
      <c r="B40" s="341" t="s">
        <v>402</v>
      </c>
      <c r="C40" s="337"/>
      <c r="D40" s="342"/>
      <c r="E40" s="337"/>
      <c r="F40" s="337"/>
      <c r="G40" s="337"/>
      <c r="H40" s="458"/>
      <c r="I40" s="458"/>
      <c r="J40" s="458"/>
      <c r="K40" s="342"/>
      <c r="L40" s="458"/>
      <c r="M40" s="458"/>
      <c r="N40" s="337"/>
      <c r="O40" s="337"/>
      <c r="P40" s="337"/>
      <c r="Q40" s="458"/>
      <c r="R40" s="458"/>
      <c r="S40" s="342"/>
      <c r="T40" s="458"/>
      <c r="U40" s="458"/>
      <c r="V40" s="458"/>
      <c r="W40" s="458"/>
      <c r="X40" s="337"/>
      <c r="Y40" s="337"/>
      <c r="Z40" s="337"/>
      <c r="AA40" s="337"/>
      <c r="AB40" s="337"/>
      <c r="AC40" s="337"/>
      <c r="AD40" s="342"/>
      <c r="AE40" s="337"/>
      <c r="AF40" s="458"/>
      <c r="AG40" s="337"/>
      <c r="AH40" s="337"/>
      <c r="AI40" s="458"/>
      <c r="AJ40" s="357"/>
      <c r="AK40" s="459">
        <f aca="true" t="shared" si="7" ref="AK40:AK48">SUM(C40:AJ40)</f>
        <v>0</v>
      </c>
      <c r="AL40" s="334"/>
      <c r="AM40" s="457"/>
      <c r="AO40" s="457"/>
    </row>
    <row r="41" spans="1:41" ht="14.25" customHeight="1">
      <c r="A41" s="375">
        <v>421</v>
      </c>
      <c r="B41" s="341" t="s">
        <v>403</v>
      </c>
      <c r="C41" s="337"/>
      <c r="D41" s="342"/>
      <c r="E41" s="337"/>
      <c r="F41" s="337"/>
      <c r="G41" s="337"/>
      <c r="H41" s="458"/>
      <c r="I41" s="458"/>
      <c r="J41" s="458"/>
      <c r="K41" s="342"/>
      <c r="L41" s="458"/>
      <c r="M41" s="458"/>
      <c r="N41" s="337"/>
      <c r="O41" s="337"/>
      <c r="P41" s="337"/>
      <c r="Q41" s="458"/>
      <c r="R41" s="458"/>
      <c r="S41" s="466"/>
      <c r="T41" s="458"/>
      <c r="U41" s="458"/>
      <c r="V41" s="458"/>
      <c r="W41" s="458"/>
      <c r="X41" s="337"/>
      <c r="Y41" s="337"/>
      <c r="Z41" s="337"/>
      <c r="AA41" s="337"/>
      <c r="AB41" s="337"/>
      <c r="AC41" s="337"/>
      <c r="AD41" s="342"/>
      <c r="AE41" s="337"/>
      <c r="AF41" s="458"/>
      <c r="AG41" s="337"/>
      <c r="AH41" s="337"/>
      <c r="AI41" s="458"/>
      <c r="AJ41" s="357"/>
      <c r="AK41" s="459">
        <f t="shared" si="7"/>
        <v>0</v>
      </c>
      <c r="AL41" s="334"/>
      <c r="AM41" s="457"/>
      <c r="AO41" s="457"/>
    </row>
    <row r="42" spans="1:41" ht="14.25" customHeight="1">
      <c r="A42" s="375">
        <v>430</v>
      </c>
      <c r="B42" s="341" t="s">
        <v>404</v>
      </c>
      <c r="C42" s="337"/>
      <c r="D42" s="342"/>
      <c r="E42" s="337"/>
      <c r="F42" s="337"/>
      <c r="G42" s="337"/>
      <c r="H42" s="458"/>
      <c r="I42" s="458"/>
      <c r="J42" s="458"/>
      <c r="K42" s="342"/>
      <c r="L42" s="458"/>
      <c r="M42" s="458"/>
      <c r="N42" s="337"/>
      <c r="O42" s="337"/>
      <c r="P42" s="337"/>
      <c r="Q42" s="458"/>
      <c r="R42" s="458"/>
      <c r="S42" s="342"/>
      <c r="T42" s="458"/>
      <c r="U42" s="458"/>
      <c r="V42" s="458"/>
      <c r="W42" s="458"/>
      <c r="X42" s="337"/>
      <c r="Y42" s="337"/>
      <c r="Z42" s="337"/>
      <c r="AA42" s="337"/>
      <c r="AB42" s="337"/>
      <c r="AC42" s="337"/>
      <c r="AD42" s="342"/>
      <c r="AE42" s="337"/>
      <c r="AF42" s="458"/>
      <c r="AG42" s="337"/>
      <c r="AH42" s="337"/>
      <c r="AI42" s="458"/>
      <c r="AJ42" s="357"/>
      <c r="AK42" s="459">
        <f t="shared" si="7"/>
        <v>0</v>
      </c>
      <c r="AL42" s="334"/>
      <c r="AM42" s="457"/>
      <c r="AO42" s="457"/>
    </row>
    <row r="43" spans="1:41" ht="14.25" customHeight="1">
      <c r="A43" s="375">
        <v>431</v>
      </c>
      <c r="B43" s="341" t="s">
        <v>405</v>
      </c>
      <c r="C43" s="337"/>
      <c r="D43" s="342"/>
      <c r="E43" s="337"/>
      <c r="F43" s="337"/>
      <c r="G43" s="337"/>
      <c r="H43" s="458"/>
      <c r="I43" s="458"/>
      <c r="J43" s="458"/>
      <c r="K43" s="342"/>
      <c r="L43" s="458"/>
      <c r="M43" s="458"/>
      <c r="N43" s="337"/>
      <c r="O43" s="337"/>
      <c r="P43" s="337"/>
      <c r="Q43" s="458"/>
      <c r="R43" s="458"/>
      <c r="S43" s="466"/>
      <c r="T43" s="458"/>
      <c r="U43" s="458"/>
      <c r="V43" s="458"/>
      <c r="W43" s="458"/>
      <c r="X43" s="337"/>
      <c r="Y43" s="337"/>
      <c r="Z43" s="337"/>
      <c r="AA43" s="337"/>
      <c r="AB43" s="337"/>
      <c r="AC43" s="337"/>
      <c r="AD43" s="342"/>
      <c r="AE43" s="337"/>
      <c r="AF43" s="458"/>
      <c r="AG43" s="337"/>
      <c r="AH43" s="337"/>
      <c r="AI43" s="458"/>
      <c r="AJ43" s="357"/>
      <c r="AK43" s="459">
        <f t="shared" si="7"/>
        <v>0</v>
      </c>
      <c r="AL43" s="334"/>
      <c r="AM43" s="457"/>
      <c r="AO43" s="457"/>
    </row>
    <row r="44" spans="1:41" ht="14.25" customHeight="1">
      <c r="A44" s="375">
        <v>440</v>
      </c>
      <c r="B44" s="341" t="s">
        <v>406</v>
      </c>
      <c r="C44" s="337"/>
      <c r="D44" s="342"/>
      <c r="E44" s="337"/>
      <c r="F44" s="337"/>
      <c r="G44" s="337"/>
      <c r="H44" s="458"/>
      <c r="I44" s="458"/>
      <c r="J44" s="458"/>
      <c r="K44" s="342"/>
      <c r="L44" s="458"/>
      <c r="M44" s="458"/>
      <c r="N44" s="337"/>
      <c r="O44" s="337"/>
      <c r="P44" s="337"/>
      <c r="Q44" s="458"/>
      <c r="R44" s="458"/>
      <c r="S44" s="342"/>
      <c r="T44" s="458"/>
      <c r="U44" s="458"/>
      <c r="V44" s="458"/>
      <c r="W44" s="458"/>
      <c r="X44" s="337"/>
      <c r="Y44" s="337"/>
      <c r="Z44" s="337"/>
      <c r="AA44" s="337"/>
      <c r="AB44" s="337"/>
      <c r="AC44" s="337"/>
      <c r="AD44" s="342"/>
      <c r="AE44" s="337"/>
      <c r="AF44" s="458"/>
      <c r="AG44" s="337"/>
      <c r="AH44" s="337"/>
      <c r="AI44" s="458"/>
      <c r="AJ44" s="357"/>
      <c r="AK44" s="459">
        <f t="shared" si="7"/>
        <v>0</v>
      </c>
      <c r="AL44" s="334"/>
      <c r="AM44" s="457"/>
      <c r="AO44" s="457"/>
    </row>
    <row r="45" spans="1:41" ht="14.25" customHeight="1">
      <c r="A45" s="375">
        <v>441</v>
      </c>
      <c r="B45" s="341" t="s">
        <v>407</v>
      </c>
      <c r="C45" s="337"/>
      <c r="D45" s="342"/>
      <c r="E45" s="337"/>
      <c r="F45" s="337"/>
      <c r="G45" s="337"/>
      <c r="H45" s="458"/>
      <c r="I45" s="458"/>
      <c r="J45" s="458"/>
      <c r="K45" s="342"/>
      <c r="L45" s="458"/>
      <c r="M45" s="458"/>
      <c r="N45" s="337"/>
      <c r="O45" s="337"/>
      <c r="P45" s="337"/>
      <c r="Q45" s="458"/>
      <c r="R45" s="458"/>
      <c r="S45" s="466"/>
      <c r="T45" s="458"/>
      <c r="U45" s="458"/>
      <c r="V45" s="458"/>
      <c r="W45" s="458"/>
      <c r="X45" s="337"/>
      <c r="Y45" s="337"/>
      <c r="Z45" s="337"/>
      <c r="AA45" s="337"/>
      <c r="AB45" s="337"/>
      <c r="AC45" s="337"/>
      <c r="AD45" s="342"/>
      <c r="AE45" s="337"/>
      <c r="AF45" s="458"/>
      <c r="AG45" s="337"/>
      <c r="AH45" s="337"/>
      <c r="AI45" s="458"/>
      <c r="AJ45" s="357"/>
      <c r="AK45" s="459">
        <f t="shared" si="7"/>
        <v>0</v>
      </c>
      <c r="AL45" s="334"/>
      <c r="AM45" s="457"/>
      <c r="AO45" s="457"/>
    </row>
    <row r="46" spans="1:41" ht="14.25" customHeight="1">
      <c r="A46" s="375">
        <v>480</v>
      </c>
      <c r="B46" s="341" t="s">
        <v>141</v>
      </c>
      <c r="C46" s="337"/>
      <c r="D46" s="342"/>
      <c r="E46" s="337"/>
      <c r="F46" s="337"/>
      <c r="G46" s="337"/>
      <c r="H46" s="458"/>
      <c r="I46" s="458"/>
      <c r="J46" s="458"/>
      <c r="K46" s="342"/>
      <c r="L46" s="458"/>
      <c r="M46" s="458"/>
      <c r="N46" s="337"/>
      <c r="O46" s="337"/>
      <c r="P46" s="337"/>
      <c r="Q46" s="458"/>
      <c r="R46" s="458"/>
      <c r="S46" s="342"/>
      <c r="T46" s="458"/>
      <c r="U46" s="458"/>
      <c r="V46" s="458"/>
      <c r="W46" s="458"/>
      <c r="X46" s="337"/>
      <c r="Y46" s="337"/>
      <c r="Z46" s="337"/>
      <c r="AA46" s="337"/>
      <c r="AB46" s="337"/>
      <c r="AC46" s="337"/>
      <c r="AD46" s="342"/>
      <c r="AE46" s="337"/>
      <c r="AF46" s="458"/>
      <c r="AG46" s="337"/>
      <c r="AH46" s="337"/>
      <c r="AI46" s="458"/>
      <c r="AJ46" s="357"/>
      <c r="AK46" s="459">
        <f t="shared" si="7"/>
        <v>0</v>
      </c>
      <c r="AL46" s="334"/>
      <c r="AM46" s="457"/>
      <c r="AO46" s="457"/>
    </row>
    <row r="47" spans="1:41" ht="14.25" customHeight="1">
      <c r="A47" s="375">
        <v>482</v>
      </c>
      <c r="B47" s="341" t="s">
        <v>142</v>
      </c>
      <c r="C47" s="337"/>
      <c r="D47" s="342"/>
      <c r="E47" s="337"/>
      <c r="F47" s="337"/>
      <c r="G47" s="337"/>
      <c r="H47" s="458"/>
      <c r="I47" s="458"/>
      <c r="J47" s="458"/>
      <c r="K47" s="342"/>
      <c r="L47" s="458"/>
      <c r="M47" s="458"/>
      <c r="N47" s="337"/>
      <c r="O47" s="337"/>
      <c r="P47" s="337"/>
      <c r="Q47" s="458"/>
      <c r="R47" s="458"/>
      <c r="S47" s="466"/>
      <c r="T47" s="458"/>
      <c r="U47" s="458"/>
      <c r="V47" s="458"/>
      <c r="W47" s="458"/>
      <c r="X47" s="337"/>
      <c r="Y47" s="337"/>
      <c r="Z47" s="337"/>
      <c r="AA47" s="337"/>
      <c r="AB47" s="337"/>
      <c r="AC47" s="337"/>
      <c r="AD47" s="342"/>
      <c r="AE47" s="337"/>
      <c r="AF47" s="458"/>
      <c r="AG47" s="337"/>
      <c r="AH47" s="337"/>
      <c r="AI47" s="458"/>
      <c r="AJ47" s="357"/>
      <c r="AK47" s="459">
        <f t="shared" si="7"/>
        <v>0</v>
      </c>
      <c r="AL47" s="334"/>
      <c r="AM47" s="457"/>
      <c r="AO47" s="457"/>
    </row>
    <row r="48" spans="1:41" ht="14.25" customHeight="1">
      <c r="A48" s="589" t="s">
        <v>143</v>
      </c>
      <c r="B48" s="591"/>
      <c r="C48" s="337">
        <f>SUM(C40:C47)</f>
        <v>0</v>
      </c>
      <c r="D48" s="458">
        <f aca="true" t="shared" si="8" ref="D48:AJ48">SUM(D40:D47)</f>
        <v>0</v>
      </c>
      <c r="E48" s="337">
        <f t="shared" si="8"/>
        <v>0</v>
      </c>
      <c r="F48" s="337">
        <f t="shared" si="8"/>
        <v>0</v>
      </c>
      <c r="G48" s="337">
        <f t="shared" si="8"/>
        <v>0</v>
      </c>
      <c r="H48" s="458">
        <f t="shared" si="8"/>
        <v>0</v>
      </c>
      <c r="I48" s="458">
        <f t="shared" si="8"/>
        <v>0</v>
      </c>
      <c r="J48" s="458">
        <f t="shared" si="8"/>
        <v>0</v>
      </c>
      <c r="K48" s="458">
        <f t="shared" si="8"/>
        <v>0</v>
      </c>
      <c r="L48" s="458">
        <f t="shared" si="8"/>
        <v>0</v>
      </c>
      <c r="M48" s="458">
        <f t="shared" si="8"/>
        <v>0</v>
      </c>
      <c r="N48" s="337">
        <f t="shared" si="8"/>
        <v>0</v>
      </c>
      <c r="O48" s="337">
        <f t="shared" si="8"/>
        <v>0</v>
      </c>
      <c r="P48" s="337">
        <f t="shared" si="8"/>
        <v>0</v>
      </c>
      <c r="Q48" s="458">
        <f t="shared" si="8"/>
        <v>0</v>
      </c>
      <c r="R48" s="458">
        <f t="shared" si="8"/>
        <v>0</v>
      </c>
      <c r="S48" s="458">
        <f t="shared" si="8"/>
        <v>0</v>
      </c>
      <c r="T48" s="458">
        <f t="shared" si="8"/>
        <v>0</v>
      </c>
      <c r="U48" s="458">
        <f t="shared" si="8"/>
        <v>0</v>
      </c>
      <c r="V48" s="458">
        <f t="shared" si="8"/>
        <v>0</v>
      </c>
      <c r="W48" s="458">
        <f t="shared" si="8"/>
        <v>0</v>
      </c>
      <c r="X48" s="337">
        <f t="shared" si="8"/>
        <v>0</v>
      </c>
      <c r="Y48" s="337">
        <f t="shared" si="8"/>
        <v>0</v>
      </c>
      <c r="Z48" s="337">
        <f t="shared" si="8"/>
        <v>0</v>
      </c>
      <c r="AA48" s="337">
        <f t="shared" si="8"/>
        <v>0</v>
      </c>
      <c r="AB48" s="337">
        <f t="shared" si="8"/>
        <v>0</v>
      </c>
      <c r="AC48" s="337">
        <f t="shared" si="8"/>
        <v>0</v>
      </c>
      <c r="AD48" s="342">
        <f t="shared" si="8"/>
        <v>0</v>
      </c>
      <c r="AE48" s="337">
        <f t="shared" si="8"/>
        <v>0</v>
      </c>
      <c r="AF48" s="342">
        <f t="shared" si="8"/>
        <v>0</v>
      </c>
      <c r="AG48" s="337">
        <f t="shared" si="8"/>
        <v>0</v>
      </c>
      <c r="AH48" s="337">
        <f t="shared" si="8"/>
        <v>0</v>
      </c>
      <c r="AI48" s="458">
        <f t="shared" si="8"/>
        <v>0</v>
      </c>
      <c r="AJ48" s="460">
        <f t="shared" si="8"/>
        <v>0</v>
      </c>
      <c r="AK48" s="459">
        <f t="shared" si="7"/>
        <v>0</v>
      </c>
      <c r="AL48" s="461"/>
      <c r="AO48" s="457"/>
    </row>
    <row r="49" spans="1:41" ht="8.25" customHeight="1">
      <c r="A49" s="370"/>
      <c r="B49" s="371"/>
      <c r="C49" s="338"/>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9"/>
      <c r="AL49" s="334"/>
      <c r="AM49" s="457"/>
      <c r="AN49" s="457"/>
      <c r="AO49" s="457"/>
    </row>
    <row r="50" spans="1:41" ht="15">
      <c r="A50" s="335" t="s">
        <v>144</v>
      </c>
      <c r="B50" s="336" t="s">
        <v>145</v>
      </c>
      <c r="C50" s="337"/>
      <c r="D50" s="338"/>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410"/>
      <c r="AL50" s="334"/>
      <c r="AM50" s="457"/>
      <c r="AN50" s="457"/>
      <c r="AO50" s="457"/>
    </row>
    <row r="51" spans="1:41" ht="14.25" customHeight="1">
      <c r="A51" s="375">
        <v>510</v>
      </c>
      <c r="B51" s="341" t="s">
        <v>146</v>
      </c>
      <c r="C51" s="337"/>
      <c r="D51" s="342"/>
      <c r="E51" s="337"/>
      <c r="F51" s="337"/>
      <c r="G51" s="337"/>
      <c r="H51" s="458"/>
      <c r="I51" s="458"/>
      <c r="J51" s="458"/>
      <c r="K51" s="342"/>
      <c r="L51" s="458"/>
      <c r="M51" s="458"/>
      <c r="N51" s="337"/>
      <c r="O51" s="337"/>
      <c r="P51" s="337"/>
      <c r="Q51" s="458"/>
      <c r="R51" s="458"/>
      <c r="S51" s="347"/>
      <c r="T51" s="458"/>
      <c r="U51" s="458"/>
      <c r="V51" s="458"/>
      <c r="W51" s="458"/>
      <c r="X51" s="337"/>
      <c r="Y51" s="337"/>
      <c r="Z51" s="337"/>
      <c r="AA51" s="337"/>
      <c r="AB51" s="337"/>
      <c r="AC51" s="337"/>
      <c r="AD51" s="342"/>
      <c r="AE51" s="337"/>
      <c r="AF51" s="458"/>
      <c r="AG51" s="337"/>
      <c r="AH51" s="337"/>
      <c r="AI51" s="458"/>
      <c r="AJ51" s="357"/>
      <c r="AK51" s="459">
        <f aca="true" t="shared" si="9" ref="AK51:AK60">SUM(C51:AJ51)</f>
        <v>0</v>
      </c>
      <c r="AL51" s="334"/>
      <c r="AM51" s="457"/>
      <c r="AO51" s="457"/>
    </row>
    <row r="52" spans="1:41" ht="14.25" customHeight="1">
      <c r="A52" s="375">
        <v>511</v>
      </c>
      <c r="B52" s="341" t="s">
        <v>147</v>
      </c>
      <c r="C52" s="337"/>
      <c r="D52" s="342"/>
      <c r="E52" s="337"/>
      <c r="F52" s="337"/>
      <c r="G52" s="337"/>
      <c r="H52" s="458"/>
      <c r="I52" s="458"/>
      <c r="J52" s="458"/>
      <c r="K52" s="342"/>
      <c r="L52" s="458"/>
      <c r="M52" s="458"/>
      <c r="N52" s="337"/>
      <c r="O52" s="337"/>
      <c r="P52" s="337"/>
      <c r="Q52" s="458"/>
      <c r="R52" s="458"/>
      <c r="S52" s="347"/>
      <c r="T52" s="458"/>
      <c r="U52" s="458"/>
      <c r="V52" s="458"/>
      <c r="W52" s="458"/>
      <c r="X52" s="337"/>
      <c r="Y52" s="337"/>
      <c r="Z52" s="337"/>
      <c r="AA52" s="337"/>
      <c r="AB52" s="337"/>
      <c r="AC52" s="337"/>
      <c r="AD52" s="342"/>
      <c r="AE52" s="337"/>
      <c r="AF52" s="458"/>
      <c r="AG52" s="337"/>
      <c r="AH52" s="337"/>
      <c r="AI52" s="458"/>
      <c r="AJ52" s="357"/>
      <c r="AK52" s="459">
        <f t="shared" si="9"/>
        <v>0</v>
      </c>
      <c r="AL52" s="334"/>
      <c r="AM52" s="457"/>
      <c r="AO52" s="457"/>
    </row>
    <row r="53" spans="1:41" ht="14.25" customHeight="1">
      <c r="A53" s="375">
        <v>530</v>
      </c>
      <c r="B53" s="341" t="s">
        <v>417</v>
      </c>
      <c r="C53" s="337"/>
      <c r="D53" s="342"/>
      <c r="E53" s="337"/>
      <c r="F53" s="337"/>
      <c r="G53" s="337"/>
      <c r="H53" s="458"/>
      <c r="I53" s="458"/>
      <c r="J53" s="458"/>
      <c r="K53" s="342"/>
      <c r="L53" s="458"/>
      <c r="M53" s="458"/>
      <c r="N53" s="337"/>
      <c r="O53" s="337"/>
      <c r="P53" s="337"/>
      <c r="Q53" s="458"/>
      <c r="R53" s="458"/>
      <c r="S53" s="347"/>
      <c r="T53" s="458"/>
      <c r="U53" s="458"/>
      <c r="V53" s="458"/>
      <c r="W53" s="458"/>
      <c r="X53" s="337"/>
      <c r="Y53" s="337"/>
      <c r="Z53" s="337"/>
      <c r="AA53" s="337"/>
      <c r="AB53" s="337"/>
      <c r="AC53" s="337"/>
      <c r="AD53" s="342"/>
      <c r="AE53" s="337"/>
      <c r="AF53" s="458"/>
      <c r="AG53" s="337"/>
      <c r="AH53" s="337"/>
      <c r="AI53" s="458"/>
      <c r="AJ53" s="357"/>
      <c r="AK53" s="459">
        <f t="shared" si="9"/>
        <v>0</v>
      </c>
      <c r="AL53" s="334"/>
      <c r="AM53" s="457"/>
      <c r="AO53" s="457"/>
    </row>
    <row r="54" spans="1:41" ht="14.25" customHeight="1">
      <c r="A54" s="375">
        <v>531</v>
      </c>
      <c r="B54" s="341" t="s">
        <v>418</v>
      </c>
      <c r="C54" s="337"/>
      <c r="D54" s="342"/>
      <c r="E54" s="337"/>
      <c r="F54" s="337"/>
      <c r="G54" s="337"/>
      <c r="H54" s="458"/>
      <c r="I54" s="458"/>
      <c r="J54" s="458"/>
      <c r="K54" s="342"/>
      <c r="L54" s="458"/>
      <c r="M54" s="458"/>
      <c r="N54" s="337"/>
      <c r="O54" s="337"/>
      <c r="P54" s="337"/>
      <c r="Q54" s="458"/>
      <c r="R54" s="458"/>
      <c r="S54" s="347"/>
      <c r="T54" s="458"/>
      <c r="U54" s="458"/>
      <c r="V54" s="458"/>
      <c r="W54" s="458"/>
      <c r="X54" s="337"/>
      <c r="Y54" s="337"/>
      <c r="Z54" s="337"/>
      <c r="AA54" s="337"/>
      <c r="AB54" s="337"/>
      <c r="AC54" s="337"/>
      <c r="AD54" s="342"/>
      <c r="AE54" s="337"/>
      <c r="AF54" s="458"/>
      <c r="AG54" s="337"/>
      <c r="AH54" s="337"/>
      <c r="AI54" s="458"/>
      <c r="AJ54" s="357"/>
      <c r="AK54" s="459">
        <f t="shared" si="9"/>
        <v>0</v>
      </c>
      <c r="AL54" s="334"/>
      <c r="AM54" s="457"/>
      <c r="AO54" s="457"/>
    </row>
    <row r="55" spans="1:41" ht="14.25" customHeight="1">
      <c r="A55" s="375">
        <v>540</v>
      </c>
      <c r="B55" s="341" t="s">
        <v>148</v>
      </c>
      <c r="C55" s="337"/>
      <c r="D55" s="342"/>
      <c r="E55" s="337"/>
      <c r="F55" s="337"/>
      <c r="G55" s="337"/>
      <c r="H55" s="458"/>
      <c r="I55" s="458"/>
      <c r="J55" s="458"/>
      <c r="K55" s="342"/>
      <c r="L55" s="458"/>
      <c r="M55" s="458"/>
      <c r="N55" s="337"/>
      <c r="O55" s="337"/>
      <c r="P55" s="337"/>
      <c r="Q55" s="458"/>
      <c r="R55" s="458"/>
      <c r="S55" s="347"/>
      <c r="T55" s="458"/>
      <c r="U55" s="458"/>
      <c r="V55" s="458"/>
      <c r="W55" s="458"/>
      <c r="X55" s="337"/>
      <c r="Y55" s="337"/>
      <c r="Z55" s="337"/>
      <c r="AA55" s="337"/>
      <c r="AB55" s="337"/>
      <c r="AC55" s="337"/>
      <c r="AD55" s="342"/>
      <c r="AE55" s="337"/>
      <c r="AF55" s="458"/>
      <c r="AG55" s="337"/>
      <c r="AH55" s="337"/>
      <c r="AI55" s="458"/>
      <c r="AJ55" s="357"/>
      <c r="AK55" s="459">
        <f t="shared" si="9"/>
        <v>0</v>
      </c>
      <c r="AL55" s="334"/>
      <c r="AM55" s="457"/>
      <c r="AO55" s="457"/>
    </row>
    <row r="56" spans="1:41" ht="14.25" customHeight="1">
      <c r="A56" s="375">
        <v>541</v>
      </c>
      <c r="B56" s="341" t="s">
        <v>486</v>
      </c>
      <c r="C56" s="337"/>
      <c r="D56" s="342"/>
      <c r="E56" s="337"/>
      <c r="F56" s="337"/>
      <c r="G56" s="337"/>
      <c r="H56" s="458"/>
      <c r="I56" s="458"/>
      <c r="J56" s="458"/>
      <c r="K56" s="342"/>
      <c r="L56" s="458"/>
      <c r="M56" s="458"/>
      <c r="N56" s="337"/>
      <c r="O56" s="337"/>
      <c r="P56" s="337"/>
      <c r="Q56" s="458"/>
      <c r="R56" s="458"/>
      <c r="S56" s="347"/>
      <c r="T56" s="458"/>
      <c r="U56" s="458"/>
      <c r="V56" s="458"/>
      <c r="W56" s="458"/>
      <c r="X56" s="337"/>
      <c r="Y56" s="337"/>
      <c r="Z56" s="337"/>
      <c r="AA56" s="337"/>
      <c r="AB56" s="337"/>
      <c r="AC56" s="337"/>
      <c r="AD56" s="342"/>
      <c r="AE56" s="337"/>
      <c r="AF56" s="458"/>
      <c r="AG56" s="337"/>
      <c r="AH56" s="337"/>
      <c r="AI56" s="458"/>
      <c r="AJ56" s="357"/>
      <c r="AK56" s="459">
        <f t="shared" si="9"/>
        <v>0</v>
      </c>
      <c r="AL56" s="334"/>
      <c r="AM56" s="457"/>
      <c r="AO56" s="457"/>
    </row>
    <row r="57" spans="1:41" ht="14.25" customHeight="1">
      <c r="A57" s="375">
        <v>550</v>
      </c>
      <c r="B57" s="341" t="s">
        <v>149</v>
      </c>
      <c r="C57" s="337"/>
      <c r="D57" s="342"/>
      <c r="E57" s="337"/>
      <c r="F57" s="337"/>
      <c r="G57" s="337"/>
      <c r="H57" s="458"/>
      <c r="I57" s="458"/>
      <c r="J57" s="458"/>
      <c r="K57" s="342"/>
      <c r="L57" s="458"/>
      <c r="M57" s="458"/>
      <c r="N57" s="337"/>
      <c r="O57" s="337"/>
      <c r="P57" s="337"/>
      <c r="Q57" s="458"/>
      <c r="R57" s="458"/>
      <c r="S57" s="347"/>
      <c r="T57" s="458"/>
      <c r="U57" s="458"/>
      <c r="V57" s="458"/>
      <c r="W57" s="458"/>
      <c r="X57" s="337"/>
      <c r="Y57" s="337"/>
      <c r="Z57" s="337"/>
      <c r="AA57" s="337"/>
      <c r="AB57" s="337"/>
      <c r="AC57" s="337"/>
      <c r="AD57" s="342"/>
      <c r="AE57" s="337"/>
      <c r="AF57" s="458"/>
      <c r="AG57" s="337"/>
      <c r="AH57" s="337"/>
      <c r="AI57" s="458"/>
      <c r="AJ57" s="357"/>
      <c r="AK57" s="459">
        <f t="shared" si="9"/>
        <v>0</v>
      </c>
      <c r="AL57" s="334"/>
      <c r="AM57" s="457"/>
      <c r="AO57" s="457"/>
    </row>
    <row r="58" spans="1:41" ht="14.25" customHeight="1">
      <c r="A58" s="375">
        <v>560</v>
      </c>
      <c r="B58" s="341" t="s">
        <v>150</v>
      </c>
      <c r="C58" s="337"/>
      <c r="D58" s="342"/>
      <c r="E58" s="337"/>
      <c r="F58" s="337"/>
      <c r="G58" s="337"/>
      <c r="H58" s="458"/>
      <c r="I58" s="458"/>
      <c r="J58" s="458"/>
      <c r="K58" s="342"/>
      <c r="L58" s="458"/>
      <c r="M58" s="458"/>
      <c r="N58" s="337"/>
      <c r="O58" s="337"/>
      <c r="P58" s="337"/>
      <c r="Q58" s="458"/>
      <c r="R58" s="458"/>
      <c r="S58" s="347"/>
      <c r="T58" s="458"/>
      <c r="U58" s="458"/>
      <c r="V58" s="458"/>
      <c r="W58" s="458"/>
      <c r="X58" s="337"/>
      <c r="Y58" s="337"/>
      <c r="Z58" s="337"/>
      <c r="AA58" s="337"/>
      <c r="AB58" s="337"/>
      <c r="AC58" s="337"/>
      <c r="AD58" s="342"/>
      <c r="AE58" s="337"/>
      <c r="AF58" s="458"/>
      <c r="AG58" s="337"/>
      <c r="AH58" s="337"/>
      <c r="AI58" s="458"/>
      <c r="AJ58" s="357"/>
      <c r="AK58" s="459">
        <f t="shared" si="9"/>
        <v>0</v>
      </c>
      <c r="AL58" s="334"/>
      <c r="AM58" s="457"/>
      <c r="AO58" s="457"/>
    </row>
    <row r="59" spans="1:41" ht="14.25" customHeight="1">
      <c r="A59" s="375">
        <v>580</v>
      </c>
      <c r="B59" s="341" t="s">
        <v>151</v>
      </c>
      <c r="C59" s="337"/>
      <c r="D59" s="342"/>
      <c r="E59" s="337"/>
      <c r="F59" s="337"/>
      <c r="G59" s="337"/>
      <c r="H59" s="458"/>
      <c r="I59" s="458"/>
      <c r="J59" s="458"/>
      <c r="K59" s="342"/>
      <c r="L59" s="458"/>
      <c r="M59" s="458"/>
      <c r="N59" s="337"/>
      <c r="O59" s="337"/>
      <c r="P59" s="337"/>
      <c r="Q59" s="458"/>
      <c r="R59" s="458"/>
      <c r="S59" s="347"/>
      <c r="T59" s="458"/>
      <c r="U59" s="458"/>
      <c r="V59" s="458"/>
      <c r="W59" s="458"/>
      <c r="X59" s="337"/>
      <c r="Y59" s="337"/>
      <c r="Z59" s="337"/>
      <c r="AA59" s="337"/>
      <c r="AB59" s="337"/>
      <c r="AC59" s="337"/>
      <c r="AD59" s="342"/>
      <c r="AE59" s="337"/>
      <c r="AF59" s="458"/>
      <c r="AG59" s="337"/>
      <c r="AH59" s="337"/>
      <c r="AI59" s="458"/>
      <c r="AJ59" s="357"/>
      <c r="AK59" s="459">
        <f t="shared" si="9"/>
        <v>0</v>
      </c>
      <c r="AL59" s="334"/>
      <c r="AM59" s="457"/>
      <c r="AO59" s="457"/>
    </row>
    <row r="60" spans="1:41" ht="14.25" customHeight="1">
      <c r="A60" s="589" t="s">
        <v>152</v>
      </c>
      <c r="B60" s="591"/>
      <c r="C60" s="337">
        <f>SUM(C51:C59)</f>
        <v>0</v>
      </c>
      <c r="D60" s="458">
        <f aca="true" t="shared" si="10" ref="D60:AJ60">SUM(D51:D59)</f>
        <v>0</v>
      </c>
      <c r="E60" s="337">
        <f t="shared" si="10"/>
        <v>0</v>
      </c>
      <c r="F60" s="337">
        <f t="shared" si="10"/>
        <v>0</v>
      </c>
      <c r="G60" s="337">
        <f t="shared" si="10"/>
        <v>0</v>
      </c>
      <c r="H60" s="458">
        <f t="shared" si="10"/>
        <v>0</v>
      </c>
      <c r="I60" s="458">
        <f t="shared" si="10"/>
        <v>0</v>
      </c>
      <c r="J60" s="458">
        <f t="shared" si="10"/>
        <v>0</v>
      </c>
      <c r="K60" s="458">
        <f t="shared" si="10"/>
        <v>0</v>
      </c>
      <c r="L60" s="458">
        <f t="shared" si="10"/>
        <v>0</v>
      </c>
      <c r="M60" s="458">
        <f t="shared" si="10"/>
        <v>0</v>
      </c>
      <c r="N60" s="337">
        <f t="shared" si="10"/>
        <v>0</v>
      </c>
      <c r="O60" s="337">
        <f t="shared" si="10"/>
        <v>0</v>
      </c>
      <c r="P60" s="337">
        <f t="shared" si="10"/>
        <v>0</v>
      </c>
      <c r="Q60" s="458">
        <f t="shared" si="10"/>
        <v>0</v>
      </c>
      <c r="R60" s="458">
        <f t="shared" si="10"/>
        <v>0</v>
      </c>
      <c r="S60" s="347">
        <f t="shared" si="10"/>
        <v>0</v>
      </c>
      <c r="T60" s="458">
        <f t="shared" si="10"/>
        <v>0</v>
      </c>
      <c r="U60" s="458">
        <f t="shared" si="10"/>
        <v>0</v>
      </c>
      <c r="V60" s="458">
        <f t="shared" si="10"/>
        <v>0</v>
      </c>
      <c r="W60" s="458">
        <f t="shared" si="10"/>
        <v>0</v>
      </c>
      <c r="X60" s="337">
        <f t="shared" si="10"/>
        <v>0</v>
      </c>
      <c r="Y60" s="337">
        <f t="shared" si="10"/>
        <v>0</v>
      </c>
      <c r="Z60" s="337">
        <f t="shared" si="10"/>
        <v>0</v>
      </c>
      <c r="AA60" s="337">
        <f t="shared" si="10"/>
        <v>0</v>
      </c>
      <c r="AB60" s="337">
        <f t="shared" si="10"/>
        <v>0</v>
      </c>
      <c r="AC60" s="337">
        <f t="shared" si="10"/>
        <v>0</v>
      </c>
      <c r="AD60" s="342">
        <f t="shared" si="10"/>
        <v>0</v>
      </c>
      <c r="AE60" s="337">
        <f t="shared" si="10"/>
        <v>0</v>
      </c>
      <c r="AF60" s="342">
        <f t="shared" si="10"/>
        <v>0</v>
      </c>
      <c r="AG60" s="337">
        <f t="shared" si="10"/>
        <v>0</v>
      </c>
      <c r="AH60" s="337">
        <f t="shared" si="10"/>
        <v>0</v>
      </c>
      <c r="AI60" s="458">
        <f t="shared" si="10"/>
        <v>0</v>
      </c>
      <c r="AJ60" s="460">
        <f t="shared" si="10"/>
        <v>0</v>
      </c>
      <c r="AK60" s="459">
        <f t="shared" si="9"/>
        <v>0</v>
      </c>
      <c r="AL60" s="461"/>
      <c r="AO60" s="457"/>
    </row>
    <row r="61" spans="1:41" ht="8.25" customHeight="1">
      <c r="A61" s="370"/>
      <c r="B61" s="371"/>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9"/>
      <c r="AL61" s="334"/>
      <c r="AM61" s="457"/>
      <c r="AN61" s="457"/>
      <c r="AO61" s="457"/>
    </row>
    <row r="62" spans="1:41" ht="15">
      <c r="A62" s="376" t="s">
        <v>153</v>
      </c>
      <c r="B62" s="336" t="s">
        <v>154</v>
      </c>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410"/>
      <c r="AL62" s="334"/>
      <c r="AM62" s="457"/>
      <c r="AN62" s="457"/>
      <c r="AO62" s="457"/>
    </row>
    <row r="63" spans="1:41" ht="14.25" customHeight="1">
      <c r="A63" s="375">
        <v>610</v>
      </c>
      <c r="B63" s="341" t="s">
        <v>408</v>
      </c>
      <c r="C63" s="337"/>
      <c r="D63" s="342"/>
      <c r="E63" s="337"/>
      <c r="F63" s="337"/>
      <c r="G63" s="337"/>
      <c r="H63" s="458"/>
      <c r="I63" s="458"/>
      <c r="J63" s="458"/>
      <c r="K63" s="383"/>
      <c r="L63" s="418"/>
      <c r="M63" s="458"/>
      <c r="N63" s="337"/>
      <c r="O63" s="337"/>
      <c r="P63" s="337"/>
      <c r="Q63" s="458"/>
      <c r="R63" s="347"/>
      <c r="S63" s="458"/>
      <c r="T63" s="458"/>
      <c r="U63" s="458"/>
      <c r="V63" s="345"/>
      <c r="W63" s="337"/>
      <c r="X63" s="337"/>
      <c r="Y63" s="337"/>
      <c r="Z63" s="337"/>
      <c r="AA63" s="337"/>
      <c r="AB63" s="337"/>
      <c r="AC63" s="337"/>
      <c r="AD63" s="342"/>
      <c r="AE63" s="337"/>
      <c r="AF63" s="458"/>
      <c r="AG63" s="337"/>
      <c r="AH63" s="337"/>
      <c r="AI63" s="458"/>
      <c r="AJ63" s="357"/>
      <c r="AK63" s="459">
        <f aca="true" t="shared" si="11" ref="AK63:AK82">SUM(C63:AJ63)</f>
        <v>0</v>
      </c>
      <c r="AL63" s="334"/>
      <c r="AM63" s="457"/>
      <c r="AO63" s="457"/>
    </row>
    <row r="64" spans="1:41" ht="14.25" customHeight="1">
      <c r="A64" s="375">
        <v>611</v>
      </c>
      <c r="B64" s="341" t="s">
        <v>409</v>
      </c>
      <c r="C64" s="337"/>
      <c r="D64" s="342"/>
      <c r="E64" s="337"/>
      <c r="F64" s="337"/>
      <c r="G64" s="337"/>
      <c r="H64" s="458"/>
      <c r="I64" s="458"/>
      <c r="J64" s="458"/>
      <c r="K64" s="342"/>
      <c r="L64" s="458"/>
      <c r="M64" s="458"/>
      <c r="N64" s="337"/>
      <c r="O64" s="337"/>
      <c r="P64" s="337"/>
      <c r="Q64" s="337"/>
      <c r="R64" s="337"/>
      <c r="S64" s="458"/>
      <c r="T64" s="458"/>
      <c r="U64" s="458"/>
      <c r="V64" s="345"/>
      <c r="W64" s="337"/>
      <c r="X64" s="337"/>
      <c r="Y64" s="337"/>
      <c r="Z64" s="337"/>
      <c r="AA64" s="337"/>
      <c r="AB64" s="337"/>
      <c r="AC64" s="337"/>
      <c r="AD64" s="342"/>
      <c r="AE64" s="337"/>
      <c r="AF64" s="458"/>
      <c r="AG64" s="337"/>
      <c r="AH64" s="337"/>
      <c r="AI64" s="458"/>
      <c r="AJ64" s="357"/>
      <c r="AK64" s="459">
        <f t="shared" si="11"/>
        <v>0</v>
      </c>
      <c r="AL64" s="334"/>
      <c r="AM64" s="457"/>
      <c r="AO64" s="457"/>
    </row>
    <row r="65" spans="1:41" ht="14.25" customHeight="1">
      <c r="A65" s="375">
        <v>613</v>
      </c>
      <c r="B65" s="341" t="s">
        <v>410</v>
      </c>
      <c r="C65" s="337"/>
      <c r="D65" s="337"/>
      <c r="E65" s="337"/>
      <c r="F65" s="337"/>
      <c r="G65" s="337"/>
      <c r="H65" s="337"/>
      <c r="I65" s="337"/>
      <c r="J65" s="337"/>
      <c r="K65" s="337"/>
      <c r="L65" s="337"/>
      <c r="M65" s="337"/>
      <c r="N65" s="337"/>
      <c r="O65" s="337"/>
      <c r="P65" s="337"/>
      <c r="Q65" s="458"/>
      <c r="R65" s="345"/>
      <c r="S65" s="351"/>
      <c r="T65" s="351"/>
      <c r="U65" s="351"/>
      <c r="V65" s="337"/>
      <c r="W65" s="337"/>
      <c r="X65" s="337"/>
      <c r="Y65" s="337"/>
      <c r="Z65" s="337"/>
      <c r="AA65" s="337"/>
      <c r="AB65" s="337"/>
      <c r="AC65" s="337"/>
      <c r="AD65" s="337"/>
      <c r="AE65" s="337"/>
      <c r="AF65" s="337"/>
      <c r="AG65" s="337"/>
      <c r="AH65" s="337"/>
      <c r="AI65" s="458"/>
      <c r="AJ65" s="357"/>
      <c r="AK65" s="459">
        <f t="shared" si="11"/>
        <v>0</v>
      </c>
      <c r="AL65" s="334"/>
      <c r="AM65" s="457"/>
      <c r="AO65" s="457"/>
    </row>
    <row r="66" spans="1:41" ht="14.25" customHeight="1">
      <c r="A66" s="375">
        <v>614</v>
      </c>
      <c r="B66" s="341" t="s">
        <v>411</v>
      </c>
      <c r="C66" s="337"/>
      <c r="D66" s="458"/>
      <c r="E66" s="337"/>
      <c r="F66" s="337"/>
      <c r="G66" s="337"/>
      <c r="H66" s="458"/>
      <c r="I66" s="458"/>
      <c r="J66" s="458"/>
      <c r="K66" s="383"/>
      <c r="L66" s="418"/>
      <c r="M66" s="458"/>
      <c r="N66" s="337"/>
      <c r="O66" s="337"/>
      <c r="P66" s="337"/>
      <c r="Q66" s="458"/>
      <c r="R66" s="389"/>
      <c r="S66" s="458"/>
      <c r="T66" s="458"/>
      <c r="U66" s="458"/>
      <c r="V66" s="345"/>
      <c r="W66" s="337"/>
      <c r="X66" s="337"/>
      <c r="Y66" s="337"/>
      <c r="Z66" s="337"/>
      <c r="AA66" s="337"/>
      <c r="AB66" s="337"/>
      <c r="AC66" s="337"/>
      <c r="AD66" s="458"/>
      <c r="AE66" s="337"/>
      <c r="AF66" s="458"/>
      <c r="AG66" s="337"/>
      <c r="AH66" s="337"/>
      <c r="AI66" s="458"/>
      <c r="AJ66" s="357"/>
      <c r="AK66" s="459">
        <f t="shared" si="11"/>
        <v>0</v>
      </c>
      <c r="AL66" s="334"/>
      <c r="AM66" s="457"/>
      <c r="AO66" s="457"/>
    </row>
    <row r="67" spans="1:41" ht="14.25" customHeight="1">
      <c r="A67" s="375">
        <v>621</v>
      </c>
      <c r="B67" s="341" t="s">
        <v>155</v>
      </c>
      <c r="C67" s="337"/>
      <c r="D67" s="342"/>
      <c r="E67" s="337"/>
      <c r="F67" s="337"/>
      <c r="G67" s="337"/>
      <c r="H67" s="458"/>
      <c r="I67" s="458"/>
      <c r="J67" s="458"/>
      <c r="K67" s="342"/>
      <c r="L67" s="458"/>
      <c r="M67" s="458"/>
      <c r="N67" s="337"/>
      <c r="O67" s="337"/>
      <c r="P67" s="337"/>
      <c r="Q67" s="458"/>
      <c r="R67" s="458"/>
      <c r="S67" s="342"/>
      <c r="T67" s="458"/>
      <c r="U67" s="458"/>
      <c r="V67" s="345"/>
      <c r="W67" s="337"/>
      <c r="X67" s="337"/>
      <c r="Y67" s="337"/>
      <c r="Z67" s="337"/>
      <c r="AA67" s="337"/>
      <c r="AB67" s="337"/>
      <c r="AC67" s="337"/>
      <c r="AD67" s="342"/>
      <c r="AE67" s="337"/>
      <c r="AF67" s="458"/>
      <c r="AG67" s="337"/>
      <c r="AH67" s="337"/>
      <c r="AI67" s="458"/>
      <c r="AJ67" s="357"/>
      <c r="AK67" s="459">
        <f t="shared" si="11"/>
        <v>0</v>
      </c>
      <c r="AL67" s="334"/>
      <c r="AM67" s="457"/>
      <c r="AO67" s="457"/>
    </row>
    <row r="68" spans="1:41" ht="14.25" customHeight="1">
      <c r="A68" s="375">
        <v>623</v>
      </c>
      <c r="B68" s="341" t="s">
        <v>602</v>
      </c>
      <c r="C68" s="337"/>
      <c r="D68" s="342"/>
      <c r="E68" s="337"/>
      <c r="F68" s="337"/>
      <c r="G68" s="337"/>
      <c r="H68" s="458"/>
      <c r="I68" s="458"/>
      <c r="J68" s="458"/>
      <c r="K68" s="383"/>
      <c r="L68" s="418"/>
      <c r="M68" s="458"/>
      <c r="N68" s="337"/>
      <c r="O68" s="337"/>
      <c r="P68" s="337"/>
      <c r="Q68" s="337"/>
      <c r="R68" s="337"/>
      <c r="S68" s="458"/>
      <c r="T68" s="458"/>
      <c r="U68" s="458"/>
      <c r="V68" s="345"/>
      <c r="W68" s="337"/>
      <c r="X68" s="337"/>
      <c r="Y68" s="337"/>
      <c r="Z68" s="337"/>
      <c r="AA68" s="337"/>
      <c r="AB68" s="337"/>
      <c r="AC68" s="337"/>
      <c r="AD68" s="342"/>
      <c r="AE68" s="337"/>
      <c r="AF68" s="458"/>
      <c r="AG68" s="337"/>
      <c r="AH68" s="337"/>
      <c r="AI68" s="458"/>
      <c r="AJ68" s="357"/>
      <c r="AK68" s="459">
        <f t="shared" si="11"/>
        <v>0</v>
      </c>
      <c r="AL68" s="334"/>
      <c r="AM68" s="457"/>
      <c r="AO68" s="457"/>
    </row>
    <row r="69" spans="1:41" ht="14.25" customHeight="1">
      <c r="A69" s="375">
        <v>641</v>
      </c>
      <c r="B69" s="341" t="s">
        <v>156</v>
      </c>
      <c r="C69" s="337"/>
      <c r="D69" s="342"/>
      <c r="E69" s="337"/>
      <c r="F69" s="337"/>
      <c r="G69" s="337"/>
      <c r="H69" s="458"/>
      <c r="I69" s="458"/>
      <c r="J69" s="458"/>
      <c r="K69" s="342"/>
      <c r="L69" s="458"/>
      <c r="M69" s="458"/>
      <c r="N69" s="337"/>
      <c r="O69" s="337"/>
      <c r="P69" s="337"/>
      <c r="Q69" s="458"/>
      <c r="R69" s="458"/>
      <c r="S69" s="337"/>
      <c r="T69" s="458"/>
      <c r="U69" s="458"/>
      <c r="V69" s="345"/>
      <c r="W69" s="337"/>
      <c r="X69" s="337"/>
      <c r="Y69" s="337"/>
      <c r="Z69" s="337"/>
      <c r="AA69" s="337"/>
      <c r="AB69" s="337"/>
      <c r="AC69" s="337"/>
      <c r="AD69" s="342"/>
      <c r="AE69" s="337"/>
      <c r="AF69" s="458"/>
      <c r="AG69" s="337"/>
      <c r="AH69" s="337"/>
      <c r="AI69" s="458"/>
      <c r="AJ69" s="357"/>
      <c r="AK69" s="459">
        <f t="shared" si="11"/>
        <v>0</v>
      </c>
      <c r="AL69" s="334"/>
      <c r="AM69" s="457"/>
      <c r="AO69" s="457"/>
    </row>
    <row r="70" spans="1:41" ht="14.25" customHeight="1">
      <c r="A70" s="375">
        <v>650</v>
      </c>
      <c r="B70" s="341" t="s">
        <v>157</v>
      </c>
      <c r="C70" s="337"/>
      <c r="D70" s="342"/>
      <c r="E70" s="337"/>
      <c r="F70" s="337"/>
      <c r="G70" s="337"/>
      <c r="H70" s="458"/>
      <c r="I70" s="458"/>
      <c r="J70" s="458"/>
      <c r="K70" s="342"/>
      <c r="L70" s="458"/>
      <c r="M70" s="458"/>
      <c r="N70" s="337"/>
      <c r="O70" s="337"/>
      <c r="P70" s="337"/>
      <c r="Q70" s="458"/>
      <c r="R70" s="458"/>
      <c r="S70" s="342"/>
      <c r="T70" s="458"/>
      <c r="U70" s="458"/>
      <c r="V70" s="345"/>
      <c r="W70" s="337"/>
      <c r="X70" s="337"/>
      <c r="Y70" s="337"/>
      <c r="Z70" s="337"/>
      <c r="AA70" s="337"/>
      <c r="AB70" s="337"/>
      <c r="AC70" s="337"/>
      <c r="AD70" s="342"/>
      <c r="AE70" s="337"/>
      <c r="AF70" s="458"/>
      <c r="AG70" s="337"/>
      <c r="AH70" s="337"/>
      <c r="AI70" s="458"/>
      <c r="AJ70" s="357"/>
      <c r="AK70" s="459">
        <f t="shared" si="11"/>
        <v>0</v>
      </c>
      <c r="AL70" s="334"/>
      <c r="AM70" s="457"/>
      <c r="AO70" s="457"/>
    </row>
    <row r="71" spans="1:41" ht="14.25" customHeight="1">
      <c r="A71" s="375">
        <v>661</v>
      </c>
      <c r="B71" s="341" t="s">
        <v>412</v>
      </c>
      <c r="C71" s="337"/>
      <c r="D71" s="458"/>
      <c r="E71" s="337"/>
      <c r="F71" s="337"/>
      <c r="G71" s="337"/>
      <c r="H71" s="458"/>
      <c r="I71" s="458"/>
      <c r="J71" s="458"/>
      <c r="K71" s="337"/>
      <c r="L71" s="337"/>
      <c r="M71" s="458"/>
      <c r="N71" s="337"/>
      <c r="O71" s="337"/>
      <c r="P71" s="337"/>
      <c r="Q71" s="337"/>
      <c r="R71" s="337"/>
      <c r="S71" s="342"/>
      <c r="T71" s="458"/>
      <c r="U71" s="458"/>
      <c r="V71" s="345"/>
      <c r="W71" s="337"/>
      <c r="X71" s="337"/>
      <c r="Y71" s="337"/>
      <c r="Z71" s="337"/>
      <c r="AA71" s="337"/>
      <c r="AB71" s="337"/>
      <c r="AC71" s="337"/>
      <c r="AD71" s="458"/>
      <c r="AE71" s="337"/>
      <c r="AF71" s="458"/>
      <c r="AG71" s="337"/>
      <c r="AH71" s="337"/>
      <c r="AI71" s="458"/>
      <c r="AJ71" s="357"/>
      <c r="AK71" s="459">
        <f t="shared" si="11"/>
        <v>0</v>
      </c>
      <c r="AL71" s="334"/>
      <c r="AM71" s="457"/>
      <c r="AO71" s="457"/>
    </row>
    <row r="72" spans="1:41" ht="14.25" customHeight="1">
      <c r="A72" s="375">
        <v>662</v>
      </c>
      <c r="B72" s="341" t="s">
        <v>413</v>
      </c>
      <c r="C72" s="337"/>
      <c r="D72" s="458"/>
      <c r="E72" s="337"/>
      <c r="F72" s="337"/>
      <c r="G72" s="337"/>
      <c r="H72" s="458"/>
      <c r="I72" s="458"/>
      <c r="J72" s="458"/>
      <c r="K72" s="337"/>
      <c r="L72" s="337"/>
      <c r="M72" s="458"/>
      <c r="N72" s="337"/>
      <c r="O72" s="337"/>
      <c r="P72" s="337"/>
      <c r="Q72" s="337"/>
      <c r="R72" s="337"/>
      <c r="S72" s="342"/>
      <c r="T72" s="458"/>
      <c r="U72" s="458"/>
      <c r="V72" s="345"/>
      <c r="W72" s="337"/>
      <c r="X72" s="337"/>
      <c r="Y72" s="337"/>
      <c r="Z72" s="337"/>
      <c r="AA72" s="337"/>
      <c r="AB72" s="337"/>
      <c r="AC72" s="337"/>
      <c r="AD72" s="458"/>
      <c r="AE72" s="337"/>
      <c r="AF72" s="458"/>
      <c r="AG72" s="337"/>
      <c r="AH72" s="337"/>
      <c r="AI72" s="458"/>
      <c r="AJ72" s="357"/>
      <c r="AK72" s="459">
        <f t="shared" si="11"/>
        <v>0</v>
      </c>
      <c r="AL72" s="334"/>
      <c r="AM72" s="457"/>
      <c r="AO72" s="457"/>
    </row>
    <row r="73" spans="1:41" ht="14.25" customHeight="1">
      <c r="A73" s="375">
        <v>663</v>
      </c>
      <c r="B73" s="341" t="s">
        <v>472</v>
      </c>
      <c r="C73" s="337"/>
      <c r="D73" s="342"/>
      <c r="E73" s="337"/>
      <c r="F73" s="337"/>
      <c r="G73" s="337"/>
      <c r="H73" s="458"/>
      <c r="I73" s="458"/>
      <c r="J73" s="458"/>
      <c r="K73" s="342"/>
      <c r="L73" s="458"/>
      <c r="M73" s="458"/>
      <c r="N73" s="337"/>
      <c r="O73" s="337"/>
      <c r="P73" s="337"/>
      <c r="Q73" s="337"/>
      <c r="R73" s="337"/>
      <c r="S73" s="342"/>
      <c r="T73" s="458"/>
      <c r="U73" s="458"/>
      <c r="V73" s="345"/>
      <c r="W73" s="337"/>
      <c r="X73" s="337"/>
      <c r="Y73" s="337"/>
      <c r="Z73" s="337"/>
      <c r="AA73" s="337"/>
      <c r="AB73" s="337"/>
      <c r="AC73" s="337"/>
      <c r="AD73" s="458"/>
      <c r="AE73" s="337"/>
      <c r="AF73" s="458"/>
      <c r="AG73" s="337"/>
      <c r="AH73" s="337"/>
      <c r="AI73" s="458"/>
      <c r="AJ73" s="357"/>
      <c r="AK73" s="459">
        <f t="shared" si="11"/>
        <v>0</v>
      </c>
      <c r="AL73" s="334"/>
      <c r="AM73" s="457"/>
      <c r="AO73" s="457"/>
    </row>
    <row r="74" spans="1:41" ht="14.25" customHeight="1">
      <c r="A74" s="375">
        <v>667</v>
      </c>
      <c r="B74" s="341" t="s">
        <v>414</v>
      </c>
      <c r="C74" s="337"/>
      <c r="D74" s="359"/>
      <c r="E74" s="337"/>
      <c r="F74" s="337"/>
      <c r="G74" s="337"/>
      <c r="H74" s="351"/>
      <c r="I74" s="351"/>
      <c r="J74" s="351"/>
      <c r="K74" s="384"/>
      <c r="L74" s="384"/>
      <c r="M74" s="384"/>
      <c r="N74" s="337"/>
      <c r="O74" s="337"/>
      <c r="P74" s="337"/>
      <c r="Q74" s="337"/>
      <c r="R74" s="346"/>
      <c r="S74" s="458"/>
      <c r="T74" s="458"/>
      <c r="U74" s="359"/>
      <c r="V74" s="337"/>
      <c r="W74" s="337"/>
      <c r="X74" s="337"/>
      <c r="Y74" s="337"/>
      <c r="Z74" s="337"/>
      <c r="AA74" s="337"/>
      <c r="AB74" s="337"/>
      <c r="AC74" s="337"/>
      <c r="AD74" s="337"/>
      <c r="AE74" s="337"/>
      <c r="AF74" s="337"/>
      <c r="AG74" s="337"/>
      <c r="AH74" s="337"/>
      <c r="AI74" s="351"/>
      <c r="AJ74" s="351"/>
      <c r="AK74" s="459">
        <f t="shared" si="11"/>
        <v>0</v>
      </c>
      <c r="AL74" s="334"/>
      <c r="AM74" s="457"/>
      <c r="AO74" s="457"/>
    </row>
    <row r="75" spans="1:41" ht="14.25" customHeight="1">
      <c r="A75" s="375">
        <v>670</v>
      </c>
      <c r="B75" s="341" t="s">
        <v>470</v>
      </c>
      <c r="C75" s="337"/>
      <c r="D75" s="342"/>
      <c r="E75" s="337"/>
      <c r="F75" s="337"/>
      <c r="G75" s="337"/>
      <c r="H75" s="458"/>
      <c r="I75" s="458"/>
      <c r="J75" s="458"/>
      <c r="K75" s="342"/>
      <c r="L75" s="458"/>
      <c r="M75" s="458"/>
      <c r="N75" s="337"/>
      <c r="O75" s="337"/>
      <c r="P75" s="337"/>
      <c r="Q75" s="337"/>
      <c r="R75" s="337"/>
      <c r="S75" s="385"/>
      <c r="T75" s="458"/>
      <c r="U75" s="458"/>
      <c r="V75" s="345"/>
      <c r="W75" s="337"/>
      <c r="X75" s="337"/>
      <c r="Y75" s="337"/>
      <c r="Z75" s="337"/>
      <c r="AA75" s="337"/>
      <c r="AB75" s="337"/>
      <c r="AC75" s="337"/>
      <c r="AD75" s="342"/>
      <c r="AE75" s="337"/>
      <c r="AF75" s="458"/>
      <c r="AG75" s="337"/>
      <c r="AH75" s="337"/>
      <c r="AI75" s="458"/>
      <c r="AJ75" s="357"/>
      <c r="AK75" s="459">
        <f t="shared" si="11"/>
        <v>0</v>
      </c>
      <c r="AL75" s="334"/>
      <c r="AM75" s="457"/>
      <c r="AO75" s="457"/>
    </row>
    <row r="76" spans="1:41" ht="14.25" customHeight="1">
      <c r="A76" s="375">
        <v>671</v>
      </c>
      <c r="B76" s="341" t="s">
        <v>471</v>
      </c>
      <c r="C76" s="337"/>
      <c r="D76" s="342"/>
      <c r="E76" s="337"/>
      <c r="F76" s="337"/>
      <c r="G76" s="337"/>
      <c r="H76" s="458"/>
      <c r="I76" s="458"/>
      <c r="J76" s="458"/>
      <c r="K76" s="342"/>
      <c r="L76" s="458"/>
      <c r="M76" s="458"/>
      <c r="N76" s="337"/>
      <c r="O76" s="337"/>
      <c r="P76" s="337"/>
      <c r="Q76" s="337"/>
      <c r="R76" s="337"/>
      <c r="S76" s="346"/>
      <c r="T76" s="458"/>
      <c r="U76" s="458"/>
      <c r="V76" s="345"/>
      <c r="W76" s="337"/>
      <c r="X76" s="337"/>
      <c r="Y76" s="337"/>
      <c r="Z76" s="337"/>
      <c r="AA76" s="337"/>
      <c r="AB76" s="337"/>
      <c r="AC76" s="337"/>
      <c r="AD76" s="342"/>
      <c r="AE76" s="337"/>
      <c r="AF76" s="458"/>
      <c r="AG76" s="337"/>
      <c r="AH76" s="337"/>
      <c r="AI76" s="458"/>
      <c r="AJ76" s="357"/>
      <c r="AK76" s="459">
        <f t="shared" si="11"/>
        <v>0</v>
      </c>
      <c r="AL76" s="334"/>
      <c r="AM76" s="457"/>
      <c r="AO76" s="457"/>
    </row>
    <row r="77" spans="1:41" ht="14.25" customHeight="1">
      <c r="A77" s="375">
        <v>672</v>
      </c>
      <c r="B77" s="341" t="s">
        <v>487</v>
      </c>
      <c r="C77" s="337"/>
      <c r="D77" s="458"/>
      <c r="E77" s="337"/>
      <c r="F77" s="337"/>
      <c r="G77" s="337"/>
      <c r="H77" s="458"/>
      <c r="I77" s="458"/>
      <c r="J77" s="458"/>
      <c r="K77" s="337"/>
      <c r="L77" s="337"/>
      <c r="M77" s="458"/>
      <c r="N77" s="337"/>
      <c r="O77" s="337"/>
      <c r="P77" s="337"/>
      <c r="Q77" s="337"/>
      <c r="R77" s="337"/>
      <c r="S77" s="458"/>
      <c r="T77" s="458"/>
      <c r="U77" s="458"/>
      <c r="V77" s="345"/>
      <c r="W77" s="337"/>
      <c r="X77" s="337"/>
      <c r="Y77" s="337"/>
      <c r="Z77" s="337"/>
      <c r="AA77" s="337"/>
      <c r="AB77" s="337"/>
      <c r="AC77" s="337"/>
      <c r="AD77" s="458"/>
      <c r="AE77" s="337"/>
      <c r="AF77" s="458"/>
      <c r="AG77" s="337"/>
      <c r="AH77" s="337"/>
      <c r="AI77" s="458"/>
      <c r="AJ77" s="357"/>
      <c r="AK77" s="459">
        <f>SUM(C77:AJ77)</f>
        <v>0</v>
      </c>
      <c r="AL77" s="334"/>
      <c r="AM77" s="457"/>
      <c r="AO77" s="457"/>
    </row>
    <row r="78" spans="1:41" ht="14.25" customHeight="1">
      <c r="A78" s="375">
        <v>677</v>
      </c>
      <c r="B78" s="341" t="s">
        <v>497</v>
      </c>
      <c r="C78" s="337"/>
      <c r="D78" s="359"/>
      <c r="E78" s="337"/>
      <c r="F78" s="337"/>
      <c r="G78" s="337"/>
      <c r="H78" s="351"/>
      <c r="I78" s="351"/>
      <c r="J78" s="351"/>
      <c r="K78" s="337"/>
      <c r="L78" s="337"/>
      <c r="M78" s="384"/>
      <c r="N78" s="337"/>
      <c r="O78" s="337"/>
      <c r="P78" s="337"/>
      <c r="Q78" s="337"/>
      <c r="R78" s="346"/>
      <c r="S78" s="458"/>
      <c r="T78" s="458"/>
      <c r="U78" s="359"/>
      <c r="V78" s="337"/>
      <c r="W78" s="337"/>
      <c r="X78" s="337"/>
      <c r="Y78" s="337"/>
      <c r="Z78" s="337"/>
      <c r="AA78" s="337"/>
      <c r="AB78" s="337"/>
      <c r="AC78" s="337"/>
      <c r="AD78" s="337"/>
      <c r="AE78" s="337"/>
      <c r="AF78" s="337"/>
      <c r="AG78" s="337"/>
      <c r="AH78" s="337"/>
      <c r="AI78" s="351"/>
      <c r="AJ78" s="351"/>
      <c r="AK78" s="459">
        <f>SUM(C78:AJ78)</f>
        <v>0</v>
      </c>
      <c r="AL78" s="334"/>
      <c r="AM78" s="457"/>
      <c r="AO78" s="457"/>
    </row>
    <row r="79" spans="1:41" ht="14.25" customHeight="1">
      <c r="A79" s="375">
        <v>682</v>
      </c>
      <c r="B79" s="341" t="s">
        <v>603</v>
      </c>
      <c r="C79" s="337"/>
      <c r="D79" s="342"/>
      <c r="E79" s="337"/>
      <c r="F79" s="337"/>
      <c r="G79" s="337"/>
      <c r="H79" s="458"/>
      <c r="I79" s="458"/>
      <c r="J79" s="458"/>
      <c r="K79" s="345"/>
      <c r="L79" s="346"/>
      <c r="M79" s="458"/>
      <c r="N79" s="337"/>
      <c r="O79" s="337"/>
      <c r="P79" s="337"/>
      <c r="Q79" s="337"/>
      <c r="R79" s="337"/>
      <c r="S79" s="458"/>
      <c r="T79" s="458"/>
      <c r="U79" s="458"/>
      <c r="V79" s="345"/>
      <c r="W79" s="337"/>
      <c r="X79" s="337"/>
      <c r="Y79" s="337"/>
      <c r="Z79" s="337"/>
      <c r="AA79" s="337"/>
      <c r="AB79" s="337"/>
      <c r="AC79" s="337"/>
      <c r="AD79" s="458"/>
      <c r="AE79" s="337"/>
      <c r="AF79" s="458"/>
      <c r="AG79" s="337"/>
      <c r="AH79" s="337"/>
      <c r="AI79" s="458"/>
      <c r="AJ79" s="357"/>
      <c r="AK79" s="459">
        <f t="shared" si="11"/>
        <v>0</v>
      </c>
      <c r="AL79" s="334"/>
      <c r="AM79" s="457"/>
      <c r="AO79" s="457"/>
    </row>
    <row r="80" spans="1:41" ht="14.25" customHeight="1">
      <c r="A80" s="375">
        <v>683</v>
      </c>
      <c r="B80" s="341" t="s">
        <v>473</v>
      </c>
      <c r="C80" s="337"/>
      <c r="D80" s="342"/>
      <c r="E80" s="337"/>
      <c r="F80" s="337"/>
      <c r="G80" s="337"/>
      <c r="H80" s="458"/>
      <c r="I80" s="458"/>
      <c r="J80" s="458"/>
      <c r="K80" s="342"/>
      <c r="L80" s="458"/>
      <c r="M80" s="458"/>
      <c r="N80" s="337"/>
      <c r="O80" s="337"/>
      <c r="P80" s="337"/>
      <c r="Q80" s="337"/>
      <c r="R80" s="337"/>
      <c r="S80" s="418"/>
      <c r="T80" s="458"/>
      <c r="U80" s="458"/>
      <c r="V80" s="345"/>
      <c r="W80" s="337"/>
      <c r="X80" s="337"/>
      <c r="Y80" s="337"/>
      <c r="Z80" s="337"/>
      <c r="AA80" s="337"/>
      <c r="AB80" s="337"/>
      <c r="AC80" s="337"/>
      <c r="AD80" s="342"/>
      <c r="AE80" s="337"/>
      <c r="AF80" s="458"/>
      <c r="AG80" s="337"/>
      <c r="AH80" s="337"/>
      <c r="AI80" s="458"/>
      <c r="AJ80" s="357"/>
      <c r="AK80" s="459">
        <f t="shared" si="11"/>
        <v>0</v>
      </c>
      <c r="AL80" s="334"/>
      <c r="AM80" s="457"/>
      <c r="AO80" s="457"/>
    </row>
    <row r="81" spans="1:41" ht="14.25" customHeight="1">
      <c r="A81" s="375">
        <v>687</v>
      </c>
      <c r="B81" s="341" t="s">
        <v>474</v>
      </c>
      <c r="C81" s="337"/>
      <c r="D81" s="359"/>
      <c r="E81" s="337"/>
      <c r="F81" s="337"/>
      <c r="G81" s="337"/>
      <c r="H81" s="351"/>
      <c r="I81" s="351"/>
      <c r="J81" s="351"/>
      <c r="K81" s="384"/>
      <c r="L81" s="384"/>
      <c r="M81" s="384"/>
      <c r="N81" s="337"/>
      <c r="O81" s="337"/>
      <c r="P81" s="337"/>
      <c r="Q81" s="337"/>
      <c r="R81" s="346"/>
      <c r="S81" s="458"/>
      <c r="T81" s="458"/>
      <c r="U81" s="337"/>
      <c r="V81" s="337"/>
      <c r="W81" s="337"/>
      <c r="X81" s="337"/>
      <c r="Y81" s="337"/>
      <c r="Z81" s="337"/>
      <c r="AA81" s="337"/>
      <c r="AB81" s="337"/>
      <c r="AC81" s="337"/>
      <c r="AD81" s="337"/>
      <c r="AE81" s="337"/>
      <c r="AF81" s="337"/>
      <c r="AG81" s="337"/>
      <c r="AH81" s="337"/>
      <c r="AI81" s="351"/>
      <c r="AJ81" s="351"/>
      <c r="AK81" s="459">
        <f t="shared" si="11"/>
        <v>0</v>
      </c>
      <c r="AL81" s="334"/>
      <c r="AM81" s="457"/>
      <c r="AO81" s="457"/>
    </row>
    <row r="82" spans="1:41" ht="14.25" customHeight="1">
      <c r="A82" s="589" t="s">
        <v>158</v>
      </c>
      <c r="B82" s="591"/>
      <c r="C82" s="337">
        <f aca="true" t="shared" si="12" ref="C82:AJ82">SUM(C63:C81)</f>
        <v>0</v>
      </c>
      <c r="D82" s="342">
        <f t="shared" si="12"/>
        <v>0</v>
      </c>
      <c r="E82" s="337">
        <f t="shared" si="12"/>
        <v>0</v>
      </c>
      <c r="F82" s="337">
        <f t="shared" si="12"/>
        <v>0</v>
      </c>
      <c r="G82" s="337">
        <f t="shared" si="12"/>
        <v>0</v>
      </c>
      <c r="H82" s="343">
        <f t="shared" si="12"/>
        <v>0</v>
      </c>
      <c r="I82" s="343">
        <f t="shared" si="12"/>
        <v>0</v>
      </c>
      <c r="J82" s="343">
        <f t="shared" si="12"/>
        <v>0</v>
      </c>
      <c r="K82" s="343">
        <f t="shared" si="12"/>
        <v>0</v>
      </c>
      <c r="L82" s="343">
        <f t="shared" si="12"/>
        <v>0</v>
      </c>
      <c r="M82" s="342">
        <f t="shared" si="12"/>
        <v>0</v>
      </c>
      <c r="N82" s="337">
        <f t="shared" si="12"/>
        <v>0</v>
      </c>
      <c r="O82" s="337">
        <f t="shared" si="12"/>
        <v>0</v>
      </c>
      <c r="P82" s="337">
        <f t="shared" si="12"/>
        <v>0</v>
      </c>
      <c r="Q82" s="343">
        <f t="shared" si="12"/>
        <v>0</v>
      </c>
      <c r="R82" s="343">
        <f t="shared" si="12"/>
        <v>0</v>
      </c>
      <c r="S82" s="343">
        <f t="shared" si="12"/>
        <v>0</v>
      </c>
      <c r="T82" s="343">
        <f t="shared" si="12"/>
        <v>0</v>
      </c>
      <c r="U82" s="343">
        <f t="shared" si="12"/>
        <v>0</v>
      </c>
      <c r="V82" s="337">
        <f t="shared" si="12"/>
        <v>0</v>
      </c>
      <c r="W82" s="337">
        <f t="shared" si="12"/>
        <v>0</v>
      </c>
      <c r="X82" s="337">
        <f t="shared" si="12"/>
        <v>0</v>
      </c>
      <c r="Y82" s="337">
        <f t="shared" si="12"/>
        <v>0</v>
      </c>
      <c r="Z82" s="337">
        <f t="shared" si="12"/>
        <v>0</v>
      </c>
      <c r="AA82" s="337">
        <f t="shared" si="12"/>
        <v>0</v>
      </c>
      <c r="AB82" s="337">
        <f t="shared" si="12"/>
        <v>0</v>
      </c>
      <c r="AC82" s="337">
        <f t="shared" si="12"/>
        <v>0</v>
      </c>
      <c r="AD82" s="342">
        <f t="shared" si="12"/>
        <v>0</v>
      </c>
      <c r="AE82" s="337">
        <f t="shared" si="12"/>
        <v>0</v>
      </c>
      <c r="AF82" s="342">
        <f t="shared" si="12"/>
        <v>0</v>
      </c>
      <c r="AG82" s="337">
        <f t="shared" si="12"/>
        <v>0</v>
      </c>
      <c r="AH82" s="337">
        <f t="shared" si="12"/>
        <v>0</v>
      </c>
      <c r="AI82" s="343">
        <f t="shared" si="12"/>
        <v>0</v>
      </c>
      <c r="AJ82" s="343">
        <f t="shared" si="12"/>
        <v>0</v>
      </c>
      <c r="AK82" s="459">
        <f t="shared" si="11"/>
        <v>0</v>
      </c>
      <c r="AL82" s="461"/>
      <c r="AO82" s="457"/>
    </row>
    <row r="83" spans="1:41" ht="8.25" customHeight="1">
      <c r="A83" s="370"/>
      <c r="B83" s="371"/>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8"/>
      <c r="AE83" s="338"/>
      <c r="AF83" s="338"/>
      <c r="AG83" s="338"/>
      <c r="AH83" s="338"/>
      <c r="AI83" s="338"/>
      <c r="AJ83" s="338"/>
      <c r="AK83" s="339"/>
      <c r="AL83" s="334"/>
      <c r="AM83" s="457"/>
      <c r="AN83" s="457"/>
      <c r="AO83" s="457"/>
    </row>
    <row r="84" spans="1:41" ht="15">
      <c r="A84" s="335" t="s">
        <v>159</v>
      </c>
      <c r="B84" s="336" t="s">
        <v>160</v>
      </c>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410"/>
      <c r="AL84" s="334"/>
      <c r="AM84" s="457"/>
      <c r="AN84" s="457"/>
      <c r="AO84" s="457"/>
    </row>
    <row r="85" spans="1:41" ht="14.25" customHeight="1">
      <c r="A85" s="375">
        <v>711</v>
      </c>
      <c r="B85" s="341" t="s">
        <v>161</v>
      </c>
      <c r="C85" s="337"/>
      <c r="D85" s="342"/>
      <c r="E85" s="337"/>
      <c r="F85" s="337"/>
      <c r="G85" s="337"/>
      <c r="H85" s="458"/>
      <c r="I85" s="458"/>
      <c r="J85" s="458"/>
      <c r="K85" s="342"/>
      <c r="L85" s="458"/>
      <c r="M85" s="458"/>
      <c r="N85" s="337"/>
      <c r="O85" s="337"/>
      <c r="P85" s="337"/>
      <c r="Q85" s="458"/>
      <c r="R85" s="458"/>
      <c r="S85" s="347"/>
      <c r="T85" s="458"/>
      <c r="U85" s="458"/>
      <c r="V85" s="458"/>
      <c r="W85" s="458"/>
      <c r="X85" s="337"/>
      <c r="Y85" s="337"/>
      <c r="Z85" s="337"/>
      <c r="AA85" s="337"/>
      <c r="AB85" s="337"/>
      <c r="AC85" s="337"/>
      <c r="AD85" s="342"/>
      <c r="AE85" s="337"/>
      <c r="AF85" s="458"/>
      <c r="AG85" s="337"/>
      <c r="AH85" s="337"/>
      <c r="AI85" s="458"/>
      <c r="AJ85" s="357"/>
      <c r="AK85" s="459">
        <f aca="true" t="shared" si="13" ref="AK85:AK96">SUM(C85:AJ85)</f>
        <v>0</v>
      </c>
      <c r="AL85" s="334"/>
      <c r="AM85" s="457"/>
      <c r="AO85" s="467"/>
    </row>
    <row r="86" spans="1:41" ht="14.25" customHeight="1">
      <c r="A86" s="375">
        <v>712</v>
      </c>
      <c r="B86" s="341" t="s">
        <v>162</v>
      </c>
      <c r="C86" s="337"/>
      <c r="D86" s="342"/>
      <c r="E86" s="337"/>
      <c r="F86" s="337"/>
      <c r="G86" s="337"/>
      <c r="H86" s="458"/>
      <c r="I86" s="458"/>
      <c r="J86" s="458"/>
      <c r="K86" s="342"/>
      <c r="L86" s="458"/>
      <c r="M86" s="458"/>
      <c r="N86" s="337"/>
      <c r="O86" s="337"/>
      <c r="P86" s="337"/>
      <c r="Q86" s="458"/>
      <c r="R86" s="458"/>
      <c r="S86" s="347"/>
      <c r="T86" s="458"/>
      <c r="U86" s="458"/>
      <c r="V86" s="458"/>
      <c r="W86" s="458"/>
      <c r="X86" s="337"/>
      <c r="Y86" s="337"/>
      <c r="Z86" s="337"/>
      <c r="AA86" s="337"/>
      <c r="AB86" s="337"/>
      <c r="AC86" s="337"/>
      <c r="AD86" s="342"/>
      <c r="AE86" s="337"/>
      <c r="AF86" s="458"/>
      <c r="AG86" s="337"/>
      <c r="AH86" s="337"/>
      <c r="AI86" s="458"/>
      <c r="AJ86" s="357"/>
      <c r="AK86" s="459">
        <f t="shared" si="13"/>
        <v>0</v>
      </c>
      <c r="AL86" s="334"/>
      <c r="AM86" s="457"/>
      <c r="AO86" s="457"/>
    </row>
    <row r="87" spans="1:41" ht="14.25" customHeight="1">
      <c r="A87" s="375">
        <v>714</v>
      </c>
      <c r="B87" s="341" t="s">
        <v>163</v>
      </c>
      <c r="C87" s="337"/>
      <c r="D87" s="458"/>
      <c r="E87" s="337"/>
      <c r="F87" s="337"/>
      <c r="G87" s="337"/>
      <c r="H87" s="458"/>
      <c r="I87" s="458"/>
      <c r="J87" s="458"/>
      <c r="K87" s="458"/>
      <c r="L87" s="458"/>
      <c r="M87" s="458"/>
      <c r="N87" s="337"/>
      <c r="O87" s="337"/>
      <c r="P87" s="337"/>
      <c r="Q87" s="458"/>
      <c r="R87" s="458"/>
      <c r="S87" s="347"/>
      <c r="T87" s="458"/>
      <c r="U87" s="458"/>
      <c r="V87" s="458"/>
      <c r="W87" s="458"/>
      <c r="X87" s="337"/>
      <c r="Y87" s="337"/>
      <c r="Z87" s="337"/>
      <c r="AA87" s="337"/>
      <c r="AB87" s="337"/>
      <c r="AC87" s="337"/>
      <c r="AD87" s="458"/>
      <c r="AE87" s="337"/>
      <c r="AF87" s="458"/>
      <c r="AG87" s="337"/>
      <c r="AH87" s="337"/>
      <c r="AI87" s="458"/>
      <c r="AJ87" s="357"/>
      <c r="AK87" s="459">
        <f t="shared" si="13"/>
        <v>0</v>
      </c>
      <c r="AL87" s="334"/>
      <c r="AM87" s="457"/>
      <c r="AO87" s="457"/>
    </row>
    <row r="88" spans="1:41" ht="14.25" customHeight="1">
      <c r="A88" s="375">
        <v>715</v>
      </c>
      <c r="B88" s="341" t="s">
        <v>4</v>
      </c>
      <c r="C88" s="337"/>
      <c r="D88" s="458"/>
      <c r="E88" s="337"/>
      <c r="F88" s="337"/>
      <c r="G88" s="337"/>
      <c r="H88" s="458"/>
      <c r="I88" s="458"/>
      <c r="J88" s="458"/>
      <c r="K88" s="458"/>
      <c r="L88" s="458"/>
      <c r="M88" s="458"/>
      <c r="N88" s="337"/>
      <c r="O88" s="337"/>
      <c r="P88" s="337"/>
      <c r="Q88" s="458"/>
      <c r="R88" s="458"/>
      <c r="S88" s="347"/>
      <c r="T88" s="458"/>
      <c r="U88" s="458"/>
      <c r="V88" s="458"/>
      <c r="W88" s="458"/>
      <c r="X88" s="337"/>
      <c r="Y88" s="337"/>
      <c r="Z88" s="337"/>
      <c r="AA88" s="337"/>
      <c r="AB88" s="337"/>
      <c r="AC88" s="337"/>
      <c r="AD88" s="458"/>
      <c r="AE88" s="337"/>
      <c r="AF88" s="458"/>
      <c r="AG88" s="337"/>
      <c r="AH88" s="337"/>
      <c r="AI88" s="458"/>
      <c r="AJ88" s="357"/>
      <c r="AK88" s="459">
        <f t="shared" si="13"/>
        <v>0</v>
      </c>
      <c r="AL88" s="334"/>
      <c r="AM88" s="457"/>
      <c r="AO88" s="457"/>
    </row>
    <row r="89" spans="1:41" ht="14.25" customHeight="1">
      <c r="A89" s="375">
        <v>721</v>
      </c>
      <c r="B89" s="341" t="s">
        <v>164</v>
      </c>
      <c r="C89" s="337"/>
      <c r="D89" s="342"/>
      <c r="E89" s="342"/>
      <c r="F89" s="337"/>
      <c r="G89" s="337"/>
      <c r="H89" s="458"/>
      <c r="I89" s="458"/>
      <c r="J89" s="458"/>
      <c r="K89" s="342"/>
      <c r="L89" s="458"/>
      <c r="M89" s="458"/>
      <c r="N89" s="337"/>
      <c r="O89" s="337"/>
      <c r="P89" s="337"/>
      <c r="Q89" s="458"/>
      <c r="R89" s="458"/>
      <c r="S89" s="347"/>
      <c r="T89" s="458"/>
      <c r="U89" s="458"/>
      <c r="V89" s="458"/>
      <c r="W89" s="458"/>
      <c r="X89" s="337"/>
      <c r="Y89" s="337"/>
      <c r="Z89" s="337"/>
      <c r="AA89" s="337"/>
      <c r="AB89" s="337"/>
      <c r="AC89" s="337"/>
      <c r="AD89" s="342"/>
      <c r="AE89" s="337"/>
      <c r="AF89" s="458"/>
      <c r="AG89" s="337"/>
      <c r="AH89" s="337"/>
      <c r="AI89" s="458"/>
      <c r="AJ89" s="357"/>
      <c r="AK89" s="459">
        <f t="shared" si="13"/>
        <v>0</v>
      </c>
      <c r="AL89" s="334"/>
      <c r="AM89" s="457"/>
      <c r="AO89" s="457"/>
    </row>
    <row r="90" spans="1:41" ht="14.25" customHeight="1">
      <c r="A90" s="375">
        <v>722</v>
      </c>
      <c r="B90" s="341" t="s">
        <v>415</v>
      </c>
      <c r="C90" s="337"/>
      <c r="D90" s="458"/>
      <c r="E90" s="337"/>
      <c r="F90" s="337"/>
      <c r="G90" s="337"/>
      <c r="H90" s="458"/>
      <c r="I90" s="458"/>
      <c r="J90" s="458"/>
      <c r="K90" s="458"/>
      <c r="L90" s="458"/>
      <c r="M90" s="458"/>
      <c r="N90" s="337"/>
      <c r="O90" s="337"/>
      <c r="P90" s="342"/>
      <c r="Q90" s="458"/>
      <c r="R90" s="458"/>
      <c r="S90" s="347"/>
      <c r="T90" s="458"/>
      <c r="U90" s="458"/>
      <c r="V90" s="458"/>
      <c r="W90" s="458"/>
      <c r="X90" s="337"/>
      <c r="Y90" s="337"/>
      <c r="Z90" s="337"/>
      <c r="AA90" s="337"/>
      <c r="AB90" s="337"/>
      <c r="AC90" s="337"/>
      <c r="AD90" s="458"/>
      <c r="AE90" s="337"/>
      <c r="AF90" s="458"/>
      <c r="AG90" s="337"/>
      <c r="AH90" s="337"/>
      <c r="AI90" s="458"/>
      <c r="AJ90" s="357"/>
      <c r="AK90" s="459">
        <f t="shared" si="13"/>
        <v>0</v>
      </c>
      <c r="AL90" s="334"/>
      <c r="AM90" s="457"/>
      <c r="AO90" s="457"/>
    </row>
    <row r="91" spans="1:41" ht="14.25" customHeight="1">
      <c r="A91" s="375">
        <v>723</v>
      </c>
      <c r="B91" s="341" t="s">
        <v>165</v>
      </c>
      <c r="C91" s="337"/>
      <c r="D91" s="342"/>
      <c r="E91" s="337"/>
      <c r="F91" s="337"/>
      <c r="G91" s="337"/>
      <c r="H91" s="458"/>
      <c r="I91" s="458"/>
      <c r="J91" s="458"/>
      <c r="K91" s="342"/>
      <c r="L91" s="458"/>
      <c r="M91" s="458"/>
      <c r="N91" s="337"/>
      <c r="O91" s="337"/>
      <c r="P91" s="337"/>
      <c r="Q91" s="458"/>
      <c r="R91" s="458"/>
      <c r="S91" s="347"/>
      <c r="T91" s="458"/>
      <c r="U91" s="458"/>
      <c r="V91" s="458"/>
      <c r="W91" s="458"/>
      <c r="X91" s="337"/>
      <c r="Y91" s="337"/>
      <c r="Z91" s="337"/>
      <c r="AA91" s="337"/>
      <c r="AB91" s="337"/>
      <c r="AC91" s="337"/>
      <c r="AD91" s="342"/>
      <c r="AE91" s="337"/>
      <c r="AF91" s="458"/>
      <c r="AG91" s="337"/>
      <c r="AH91" s="337"/>
      <c r="AI91" s="458"/>
      <c r="AJ91" s="357"/>
      <c r="AK91" s="459">
        <f t="shared" si="13"/>
        <v>0</v>
      </c>
      <c r="AL91" s="334"/>
      <c r="AM91" s="457"/>
      <c r="AO91" s="457"/>
    </row>
    <row r="92" spans="1:41" ht="14.25" customHeight="1">
      <c r="A92" s="375">
        <v>724</v>
      </c>
      <c r="B92" s="341" t="s">
        <v>166</v>
      </c>
      <c r="C92" s="337"/>
      <c r="D92" s="342"/>
      <c r="E92" s="337"/>
      <c r="F92" s="337"/>
      <c r="G92" s="337"/>
      <c r="H92" s="458"/>
      <c r="I92" s="458"/>
      <c r="J92" s="458"/>
      <c r="K92" s="342"/>
      <c r="L92" s="458"/>
      <c r="M92" s="458"/>
      <c r="N92" s="337"/>
      <c r="O92" s="337"/>
      <c r="P92" s="337"/>
      <c r="Q92" s="458"/>
      <c r="R92" s="458"/>
      <c r="S92" s="347"/>
      <c r="T92" s="458"/>
      <c r="U92" s="458"/>
      <c r="V92" s="458"/>
      <c r="W92" s="458"/>
      <c r="X92" s="337"/>
      <c r="Y92" s="337"/>
      <c r="Z92" s="337"/>
      <c r="AA92" s="337"/>
      <c r="AB92" s="337"/>
      <c r="AC92" s="337"/>
      <c r="AD92" s="342"/>
      <c r="AE92" s="337"/>
      <c r="AF92" s="458"/>
      <c r="AG92" s="337"/>
      <c r="AH92" s="337"/>
      <c r="AI92" s="458"/>
      <c r="AJ92" s="357"/>
      <c r="AK92" s="459">
        <f t="shared" si="13"/>
        <v>0</v>
      </c>
      <c r="AL92" s="334"/>
      <c r="AM92" s="457"/>
      <c r="AO92" s="457"/>
    </row>
    <row r="93" spans="1:41" ht="14.25" customHeight="1">
      <c r="A93" s="375">
        <v>725</v>
      </c>
      <c r="B93" s="341" t="s">
        <v>167</v>
      </c>
      <c r="C93" s="337"/>
      <c r="D93" s="384"/>
      <c r="E93" s="337"/>
      <c r="F93" s="337"/>
      <c r="G93" s="337"/>
      <c r="H93" s="384"/>
      <c r="I93" s="384"/>
      <c r="J93" s="384"/>
      <c r="K93" s="384"/>
      <c r="L93" s="384"/>
      <c r="M93" s="458"/>
      <c r="N93" s="337"/>
      <c r="O93" s="337"/>
      <c r="P93" s="337"/>
      <c r="Q93" s="384"/>
      <c r="R93" s="384"/>
      <c r="S93" s="337"/>
      <c r="T93" s="384"/>
      <c r="U93" s="384"/>
      <c r="V93" s="384"/>
      <c r="W93" s="384"/>
      <c r="X93" s="337"/>
      <c r="Y93" s="337"/>
      <c r="Z93" s="337"/>
      <c r="AA93" s="337"/>
      <c r="AB93" s="337"/>
      <c r="AC93" s="337"/>
      <c r="AD93" s="384"/>
      <c r="AE93" s="337"/>
      <c r="AF93" s="384"/>
      <c r="AG93" s="337"/>
      <c r="AH93" s="337"/>
      <c r="AI93" s="384"/>
      <c r="AJ93" s="337"/>
      <c r="AK93" s="459">
        <f t="shared" si="13"/>
        <v>0</v>
      </c>
      <c r="AL93" s="334"/>
      <c r="AM93" s="457"/>
      <c r="AO93" s="457"/>
    </row>
    <row r="94" spans="1:41" ht="14.25" customHeight="1">
      <c r="A94" s="375">
        <v>726</v>
      </c>
      <c r="B94" s="341" t="s">
        <v>416</v>
      </c>
      <c r="C94" s="337"/>
      <c r="D94" s="337"/>
      <c r="E94" s="337"/>
      <c r="F94" s="337"/>
      <c r="G94" s="337"/>
      <c r="H94" s="337"/>
      <c r="I94" s="337"/>
      <c r="J94" s="337"/>
      <c r="K94" s="337"/>
      <c r="L94" s="337"/>
      <c r="M94" s="337"/>
      <c r="N94" s="458"/>
      <c r="O94" s="458"/>
      <c r="P94" s="337"/>
      <c r="Q94" s="337"/>
      <c r="R94" s="337"/>
      <c r="S94" s="337"/>
      <c r="T94" s="337"/>
      <c r="U94" s="337"/>
      <c r="V94" s="337"/>
      <c r="W94" s="337"/>
      <c r="X94" s="337"/>
      <c r="Y94" s="337"/>
      <c r="Z94" s="337"/>
      <c r="AA94" s="337"/>
      <c r="AB94" s="337"/>
      <c r="AC94" s="337"/>
      <c r="AD94" s="337"/>
      <c r="AE94" s="337"/>
      <c r="AF94" s="337"/>
      <c r="AG94" s="337"/>
      <c r="AH94" s="337"/>
      <c r="AI94" s="337"/>
      <c r="AJ94" s="337"/>
      <c r="AK94" s="459">
        <f t="shared" si="13"/>
        <v>0</v>
      </c>
      <c r="AL94" s="334"/>
      <c r="AM94" s="457"/>
      <c r="AO94" s="457"/>
    </row>
    <row r="95" spans="1:41" ht="14.25" customHeight="1">
      <c r="A95" s="375">
        <v>732</v>
      </c>
      <c r="B95" s="341" t="s">
        <v>370</v>
      </c>
      <c r="C95" s="337"/>
      <c r="D95" s="337"/>
      <c r="E95" s="337"/>
      <c r="F95" s="337"/>
      <c r="G95" s="337"/>
      <c r="H95" s="337"/>
      <c r="I95" s="337"/>
      <c r="J95" s="337"/>
      <c r="K95" s="337"/>
      <c r="L95" s="346"/>
      <c r="M95" s="458"/>
      <c r="N95" s="337"/>
      <c r="O95" s="337"/>
      <c r="P95" s="337"/>
      <c r="Q95" s="337"/>
      <c r="R95" s="337"/>
      <c r="S95" s="337"/>
      <c r="T95" s="337"/>
      <c r="U95" s="337"/>
      <c r="V95" s="346"/>
      <c r="W95" s="458"/>
      <c r="X95" s="337"/>
      <c r="Y95" s="337"/>
      <c r="Z95" s="337"/>
      <c r="AA95" s="337"/>
      <c r="AB95" s="337"/>
      <c r="AC95" s="337"/>
      <c r="AD95" s="338"/>
      <c r="AE95" s="337"/>
      <c r="AF95" s="338"/>
      <c r="AG95" s="337"/>
      <c r="AH95" s="337"/>
      <c r="AI95" s="338"/>
      <c r="AJ95" s="337"/>
      <c r="AK95" s="459">
        <f t="shared" si="13"/>
        <v>0</v>
      </c>
      <c r="AL95" s="334"/>
      <c r="AM95" s="457"/>
      <c r="AO95" s="457"/>
    </row>
    <row r="96" spans="1:41" ht="14.25" customHeight="1">
      <c r="A96" s="589" t="s">
        <v>168</v>
      </c>
      <c r="B96" s="591"/>
      <c r="C96" s="337">
        <f aca="true" t="shared" si="14" ref="C96:AJ96">SUM(C85:C95)</f>
        <v>0</v>
      </c>
      <c r="D96" s="458">
        <f t="shared" si="14"/>
        <v>0</v>
      </c>
      <c r="E96" s="458">
        <f t="shared" si="14"/>
        <v>0</v>
      </c>
      <c r="F96" s="337">
        <f t="shared" si="14"/>
        <v>0</v>
      </c>
      <c r="G96" s="337">
        <f t="shared" si="14"/>
        <v>0</v>
      </c>
      <c r="H96" s="458">
        <f t="shared" si="14"/>
        <v>0</v>
      </c>
      <c r="I96" s="458">
        <f t="shared" si="14"/>
        <v>0</v>
      </c>
      <c r="J96" s="458">
        <f t="shared" si="14"/>
        <v>0</v>
      </c>
      <c r="K96" s="458">
        <f t="shared" si="14"/>
        <v>0</v>
      </c>
      <c r="L96" s="458">
        <f t="shared" si="14"/>
        <v>0</v>
      </c>
      <c r="M96" s="458">
        <f t="shared" si="14"/>
        <v>0</v>
      </c>
      <c r="N96" s="342">
        <f t="shared" si="14"/>
        <v>0</v>
      </c>
      <c r="O96" s="342">
        <f t="shared" si="14"/>
        <v>0</v>
      </c>
      <c r="P96" s="356">
        <f t="shared" si="14"/>
        <v>0</v>
      </c>
      <c r="Q96" s="458">
        <f t="shared" si="14"/>
        <v>0</v>
      </c>
      <c r="R96" s="458">
        <f t="shared" si="14"/>
        <v>0</v>
      </c>
      <c r="S96" s="347">
        <f t="shared" si="14"/>
        <v>0</v>
      </c>
      <c r="T96" s="458">
        <f t="shared" si="14"/>
        <v>0</v>
      </c>
      <c r="U96" s="458">
        <f t="shared" si="14"/>
        <v>0</v>
      </c>
      <c r="V96" s="458">
        <f t="shared" si="14"/>
        <v>0</v>
      </c>
      <c r="W96" s="458">
        <f t="shared" si="14"/>
        <v>0</v>
      </c>
      <c r="X96" s="337">
        <f t="shared" si="14"/>
        <v>0</v>
      </c>
      <c r="Y96" s="337">
        <f t="shared" si="14"/>
        <v>0</v>
      </c>
      <c r="Z96" s="337">
        <f t="shared" si="14"/>
        <v>0</v>
      </c>
      <c r="AA96" s="337">
        <f t="shared" si="14"/>
        <v>0</v>
      </c>
      <c r="AB96" s="337">
        <f t="shared" si="14"/>
        <v>0</v>
      </c>
      <c r="AC96" s="337">
        <f t="shared" si="14"/>
        <v>0</v>
      </c>
      <c r="AD96" s="342">
        <f t="shared" si="14"/>
        <v>0</v>
      </c>
      <c r="AE96" s="337">
        <f t="shared" si="14"/>
        <v>0</v>
      </c>
      <c r="AF96" s="342">
        <f t="shared" si="14"/>
        <v>0</v>
      </c>
      <c r="AG96" s="337">
        <f t="shared" si="14"/>
        <v>0</v>
      </c>
      <c r="AH96" s="337">
        <f t="shared" si="14"/>
        <v>0</v>
      </c>
      <c r="AI96" s="458">
        <f t="shared" si="14"/>
        <v>0</v>
      </c>
      <c r="AJ96" s="460">
        <f t="shared" si="14"/>
        <v>0</v>
      </c>
      <c r="AK96" s="459">
        <f t="shared" si="13"/>
        <v>0</v>
      </c>
      <c r="AL96" s="461"/>
      <c r="AO96" s="457"/>
    </row>
    <row r="97" spans="1:41" ht="8.25" customHeight="1">
      <c r="A97" s="370"/>
      <c r="B97" s="371"/>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c r="AD97" s="338"/>
      <c r="AE97" s="338"/>
      <c r="AF97" s="338"/>
      <c r="AG97" s="338"/>
      <c r="AH97" s="338"/>
      <c r="AI97" s="338"/>
      <c r="AJ97" s="338"/>
      <c r="AK97" s="339"/>
      <c r="AL97" s="334"/>
      <c r="AM97" s="457"/>
      <c r="AN97" s="457"/>
      <c r="AO97" s="457"/>
    </row>
    <row r="98" spans="1:41" ht="14.25" customHeight="1">
      <c r="A98" s="335" t="s">
        <v>169</v>
      </c>
      <c r="B98" s="336" t="s">
        <v>170</v>
      </c>
      <c r="C98" s="337"/>
      <c r="D98" s="337"/>
      <c r="E98" s="337"/>
      <c r="F98" s="337"/>
      <c r="G98" s="337"/>
      <c r="H98" s="337"/>
      <c r="I98" s="337"/>
      <c r="J98" s="337"/>
      <c r="K98" s="337"/>
      <c r="L98" s="337"/>
      <c r="M98" s="337"/>
      <c r="N98" s="337"/>
      <c r="O98" s="337"/>
      <c r="P98" s="337"/>
      <c r="Q98" s="337"/>
      <c r="R98" s="337"/>
      <c r="S98" s="337"/>
      <c r="T98" s="337"/>
      <c r="U98" s="337"/>
      <c r="V98" s="337"/>
      <c r="W98" s="337"/>
      <c r="X98" s="337"/>
      <c r="Y98" s="337"/>
      <c r="Z98" s="337"/>
      <c r="AA98" s="337"/>
      <c r="AB98" s="337"/>
      <c r="AC98" s="337"/>
      <c r="AD98" s="337"/>
      <c r="AE98" s="337"/>
      <c r="AF98" s="337"/>
      <c r="AG98" s="337"/>
      <c r="AH98" s="337"/>
      <c r="AI98" s="337"/>
      <c r="AJ98" s="337"/>
      <c r="AK98" s="410"/>
      <c r="AL98" s="334"/>
      <c r="AM98" s="457"/>
      <c r="AN98" s="457"/>
      <c r="AO98" s="457"/>
    </row>
    <row r="99" spans="1:41" ht="14.25" customHeight="1">
      <c r="A99" s="375">
        <v>810</v>
      </c>
      <c r="B99" s="341" t="s">
        <v>171</v>
      </c>
      <c r="C99" s="337"/>
      <c r="D99" s="342"/>
      <c r="E99" s="337"/>
      <c r="F99" s="337"/>
      <c r="G99" s="337"/>
      <c r="H99" s="458"/>
      <c r="I99" s="458"/>
      <c r="J99" s="458"/>
      <c r="K99" s="342"/>
      <c r="L99" s="458"/>
      <c r="M99" s="458"/>
      <c r="N99" s="337"/>
      <c r="O99" s="337"/>
      <c r="P99" s="337"/>
      <c r="Q99" s="342"/>
      <c r="R99" s="342"/>
      <c r="S99" s="347"/>
      <c r="T99" s="342"/>
      <c r="U99" s="342"/>
      <c r="V99" s="342"/>
      <c r="W99" s="342"/>
      <c r="X99" s="337"/>
      <c r="Y99" s="337"/>
      <c r="Z99" s="337"/>
      <c r="AA99" s="337"/>
      <c r="AB99" s="337"/>
      <c r="AC99" s="337"/>
      <c r="AD99" s="342"/>
      <c r="AE99" s="337"/>
      <c r="AF99" s="458"/>
      <c r="AG99" s="337"/>
      <c r="AH99" s="337"/>
      <c r="AI99" s="458"/>
      <c r="AJ99" s="357"/>
      <c r="AK99" s="459">
        <f aca="true" t="shared" si="15" ref="AK99:AK105">SUM(C99:AJ99)</f>
        <v>0</v>
      </c>
      <c r="AL99" s="334"/>
      <c r="AM99" s="457"/>
      <c r="AO99" s="457"/>
    </row>
    <row r="100" spans="1:41" ht="14.25" customHeight="1">
      <c r="A100" s="375">
        <v>820</v>
      </c>
      <c r="B100" s="341" t="s">
        <v>172</v>
      </c>
      <c r="C100" s="337"/>
      <c r="D100" s="342"/>
      <c r="E100" s="337"/>
      <c r="F100" s="337"/>
      <c r="G100" s="337"/>
      <c r="H100" s="458"/>
      <c r="I100" s="458"/>
      <c r="J100" s="458"/>
      <c r="K100" s="342"/>
      <c r="L100" s="458"/>
      <c r="M100" s="458"/>
      <c r="N100" s="337"/>
      <c r="O100" s="337"/>
      <c r="P100" s="337"/>
      <c r="Q100" s="342"/>
      <c r="R100" s="342"/>
      <c r="S100" s="347"/>
      <c r="T100" s="342"/>
      <c r="U100" s="342"/>
      <c r="V100" s="342"/>
      <c r="W100" s="342"/>
      <c r="X100" s="337"/>
      <c r="Y100" s="337"/>
      <c r="Z100" s="337"/>
      <c r="AA100" s="337"/>
      <c r="AB100" s="337"/>
      <c r="AC100" s="337"/>
      <c r="AD100" s="342"/>
      <c r="AE100" s="337"/>
      <c r="AF100" s="458"/>
      <c r="AG100" s="337"/>
      <c r="AH100" s="337"/>
      <c r="AI100" s="458"/>
      <c r="AJ100" s="357"/>
      <c r="AK100" s="459">
        <f t="shared" si="15"/>
        <v>0</v>
      </c>
      <c r="AL100" s="334"/>
      <c r="AM100" s="457"/>
      <c r="AO100" s="457"/>
    </row>
    <row r="101" spans="1:41" ht="14.25" customHeight="1">
      <c r="A101" s="375">
        <v>821</v>
      </c>
      <c r="B101" s="341" t="s">
        <v>173</v>
      </c>
      <c r="C101" s="337"/>
      <c r="D101" s="342"/>
      <c r="E101" s="337"/>
      <c r="F101" s="337"/>
      <c r="G101" s="337"/>
      <c r="H101" s="458"/>
      <c r="I101" s="458"/>
      <c r="J101" s="458"/>
      <c r="K101" s="342"/>
      <c r="L101" s="458"/>
      <c r="M101" s="458"/>
      <c r="N101" s="337"/>
      <c r="O101" s="337"/>
      <c r="P101" s="337"/>
      <c r="Q101" s="342"/>
      <c r="R101" s="342"/>
      <c r="S101" s="389"/>
      <c r="T101" s="342"/>
      <c r="U101" s="342"/>
      <c r="V101" s="342"/>
      <c r="W101" s="342"/>
      <c r="X101" s="337"/>
      <c r="Y101" s="337"/>
      <c r="Z101" s="337"/>
      <c r="AA101" s="337"/>
      <c r="AB101" s="337"/>
      <c r="AC101" s="337"/>
      <c r="AD101" s="342"/>
      <c r="AE101" s="337"/>
      <c r="AF101" s="458"/>
      <c r="AG101" s="337"/>
      <c r="AH101" s="337"/>
      <c r="AI101" s="458"/>
      <c r="AJ101" s="357"/>
      <c r="AK101" s="459">
        <f t="shared" si="15"/>
        <v>0</v>
      </c>
      <c r="AL101" s="334"/>
      <c r="AM101" s="457"/>
      <c r="AO101" s="457"/>
    </row>
    <row r="102" spans="1:41" ht="14.25" customHeight="1">
      <c r="A102" s="375">
        <v>822</v>
      </c>
      <c r="B102" s="341" t="s">
        <v>174</v>
      </c>
      <c r="C102" s="337"/>
      <c r="D102" s="342"/>
      <c r="E102" s="337"/>
      <c r="F102" s="337"/>
      <c r="G102" s="337"/>
      <c r="H102" s="458"/>
      <c r="I102" s="458"/>
      <c r="J102" s="458"/>
      <c r="K102" s="342"/>
      <c r="L102" s="458"/>
      <c r="M102" s="458"/>
      <c r="N102" s="337"/>
      <c r="O102" s="337"/>
      <c r="P102" s="337"/>
      <c r="Q102" s="342"/>
      <c r="R102" s="342"/>
      <c r="S102" s="342"/>
      <c r="T102" s="342"/>
      <c r="U102" s="342"/>
      <c r="V102" s="342"/>
      <c r="W102" s="342"/>
      <c r="X102" s="337"/>
      <c r="Y102" s="337"/>
      <c r="Z102" s="337"/>
      <c r="AA102" s="337"/>
      <c r="AB102" s="337"/>
      <c r="AC102" s="337"/>
      <c r="AD102" s="342"/>
      <c r="AE102" s="337"/>
      <c r="AF102" s="458"/>
      <c r="AG102" s="337"/>
      <c r="AH102" s="337"/>
      <c r="AI102" s="458"/>
      <c r="AJ102" s="357"/>
      <c r="AK102" s="459">
        <f t="shared" si="15"/>
        <v>0</v>
      </c>
      <c r="AL102" s="334"/>
      <c r="AM102" s="457"/>
      <c r="AO102" s="457"/>
    </row>
    <row r="103" spans="1:41" ht="14.25" customHeight="1">
      <c r="A103" s="375">
        <v>823</v>
      </c>
      <c r="B103" s="341" t="s">
        <v>175</v>
      </c>
      <c r="C103" s="337"/>
      <c r="D103" s="351"/>
      <c r="E103" s="337"/>
      <c r="F103" s="337"/>
      <c r="G103" s="337"/>
      <c r="H103" s="351"/>
      <c r="I103" s="351"/>
      <c r="J103" s="351"/>
      <c r="K103" s="351"/>
      <c r="L103" s="351"/>
      <c r="M103" s="458"/>
      <c r="N103" s="337"/>
      <c r="O103" s="337"/>
      <c r="P103" s="337"/>
      <c r="Q103" s="351"/>
      <c r="R103" s="351"/>
      <c r="S103" s="384"/>
      <c r="T103" s="351"/>
      <c r="U103" s="342"/>
      <c r="V103" s="351"/>
      <c r="W103" s="351"/>
      <c r="X103" s="337"/>
      <c r="Y103" s="337"/>
      <c r="Z103" s="337"/>
      <c r="AA103" s="337"/>
      <c r="AB103" s="337"/>
      <c r="AC103" s="337"/>
      <c r="AD103" s="351"/>
      <c r="AE103" s="337"/>
      <c r="AF103" s="351"/>
      <c r="AG103" s="337"/>
      <c r="AH103" s="337"/>
      <c r="AI103" s="351"/>
      <c r="AJ103" s="338"/>
      <c r="AK103" s="459">
        <f t="shared" si="15"/>
        <v>0</v>
      </c>
      <c r="AL103" s="334"/>
      <c r="AM103" s="457"/>
      <c r="AO103" s="457"/>
    </row>
    <row r="104" spans="1:41" ht="14.25" customHeight="1">
      <c r="A104" s="375">
        <v>830</v>
      </c>
      <c r="B104" s="341" t="s">
        <v>176</v>
      </c>
      <c r="C104" s="337"/>
      <c r="D104" s="342"/>
      <c r="E104" s="337"/>
      <c r="F104" s="337"/>
      <c r="G104" s="337"/>
      <c r="H104" s="458"/>
      <c r="I104" s="458"/>
      <c r="J104" s="458"/>
      <c r="K104" s="458"/>
      <c r="L104" s="458"/>
      <c r="M104" s="458"/>
      <c r="N104" s="337"/>
      <c r="O104" s="337"/>
      <c r="P104" s="337"/>
      <c r="Q104" s="342"/>
      <c r="R104" s="342"/>
      <c r="S104" s="389"/>
      <c r="T104" s="342"/>
      <c r="U104" s="342"/>
      <c r="V104" s="342"/>
      <c r="W104" s="342"/>
      <c r="X104" s="337"/>
      <c r="Y104" s="337"/>
      <c r="Z104" s="337"/>
      <c r="AA104" s="337"/>
      <c r="AB104" s="337"/>
      <c r="AC104" s="337"/>
      <c r="AD104" s="342"/>
      <c r="AE104" s="337"/>
      <c r="AF104" s="458"/>
      <c r="AG104" s="337"/>
      <c r="AH104" s="337"/>
      <c r="AI104" s="458"/>
      <c r="AJ104" s="343"/>
      <c r="AK104" s="459">
        <f t="shared" si="15"/>
        <v>0</v>
      </c>
      <c r="AL104" s="334"/>
      <c r="AM104" s="457"/>
      <c r="AO104" s="457"/>
    </row>
    <row r="105" spans="1:41" ht="14.25" customHeight="1">
      <c r="A105" s="589" t="s">
        <v>177</v>
      </c>
      <c r="B105" s="591"/>
      <c r="C105" s="337">
        <f>SUM(C99:C104)</f>
        <v>0</v>
      </c>
      <c r="D105" s="458">
        <f aca="true" t="shared" si="16" ref="D105:AJ105">SUM(D99:D104)</f>
        <v>0</v>
      </c>
      <c r="E105" s="337">
        <f t="shared" si="16"/>
        <v>0</v>
      </c>
      <c r="F105" s="337">
        <f t="shared" si="16"/>
        <v>0</v>
      </c>
      <c r="G105" s="337">
        <f t="shared" si="16"/>
        <v>0</v>
      </c>
      <c r="H105" s="458">
        <f t="shared" si="16"/>
        <v>0</v>
      </c>
      <c r="I105" s="458">
        <f t="shared" si="16"/>
        <v>0</v>
      </c>
      <c r="J105" s="458">
        <f t="shared" si="16"/>
        <v>0</v>
      </c>
      <c r="K105" s="458">
        <f t="shared" si="16"/>
        <v>0</v>
      </c>
      <c r="L105" s="458">
        <f t="shared" si="16"/>
        <v>0</v>
      </c>
      <c r="M105" s="458">
        <f t="shared" si="16"/>
        <v>0</v>
      </c>
      <c r="N105" s="337">
        <f t="shared" si="16"/>
        <v>0</v>
      </c>
      <c r="O105" s="337">
        <f t="shared" si="16"/>
        <v>0</v>
      </c>
      <c r="P105" s="337">
        <f t="shared" si="16"/>
        <v>0</v>
      </c>
      <c r="Q105" s="342">
        <f t="shared" si="16"/>
        <v>0</v>
      </c>
      <c r="R105" s="342">
        <f t="shared" si="16"/>
        <v>0</v>
      </c>
      <c r="S105" s="342">
        <f t="shared" si="16"/>
        <v>0</v>
      </c>
      <c r="T105" s="342">
        <f t="shared" si="16"/>
        <v>0</v>
      </c>
      <c r="U105" s="342">
        <f t="shared" si="16"/>
        <v>0</v>
      </c>
      <c r="V105" s="342">
        <f t="shared" si="16"/>
        <v>0</v>
      </c>
      <c r="W105" s="342">
        <f t="shared" si="16"/>
        <v>0</v>
      </c>
      <c r="X105" s="337">
        <f t="shared" si="16"/>
        <v>0</v>
      </c>
      <c r="Y105" s="337">
        <f t="shared" si="16"/>
        <v>0</v>
      </c>
      <c r="Z105" s="337">
        <f t="shared" si="16"/>
        <v>0</v>
      </c>
      <c r="AA105" s="337">
        <f t="shared" si="16"/>
        <v>0</v>
      </c>
      <c r="AB105" s="337">
        <f t="shared" si="16"/>
        <v>0</v>
      </c>
      <c r="AC105" s="337">
        <f>SUM(AC99:AC104)</f>
        <v>0</v>
      </c>
      <c r="AD105" s="342">
        <f t="shared" si="16"/>
        <v>0</v>
      </c>
      <c r="AE105" s="337">
        <f t="shared" si="16"/>
        <v>0</v>
      </c>
      <c r="AF105" s="342">
        <f t="shared" si="16"/>
        <v>0</v>
      </c>
      <c r="AG105" s="337">
        <f t="shared" si="16"/>
        <v>0</v>
      </c>
      <c r="AH105" s="337">
        <f t="shared" si="16"/>
        <v>0</v>
      </c>
      <c r="AI105" s="458">
        <f t="shared" si="16"/>
        <v>0</v>
      </c>
      <c r="AJ105" s="379">
        <f t="shared" si="16"/>
        <v>0</v>
      </c>
      <c r="AK105" s="459">
        <f t="shared" si="15"/>
        <v>0</v>
      </c>
      <c r="AL105" s="461"/>
      <c r="AO105" s="457"/>
    </row>
    <row r="106" spans="1:41" ht="8.25" customHeight="1">
      <c r="A106" s="370"/>
      <c r="B106" s="371"/>
      <c r="C106" s="338"/>
      <c r="D106" s="338"/>
      <c r="E106" s="338"/>
      <c r="F106" s="338"/>
      <c r="G106" s="338"/>
      <c r="H106" s="338"/>
      <c r="I106" s="338"/>
      <c r="J106" s="338"/>
      <c r="K106" s="338"/>
      <c r="L106" s="338"/>
      <c r="M106" s="338"/>
      <c r="N106" s="338"/>
      <c r="O106" s="338"/>
      <c r="P106" s="338"/>
      <c r="Q106" s="338"/>
      <c r="R106" s="338"/>
      <c r="S106" s="338"/>
      <c r="T106" s="338"/>
      <c r="U106" s="338"/>
      <c r="V106" s="338"/>
      <c r="W106" s="338"/>
      <c r="X106" s="338"/>
      <c r="Y106" s="338"/>
      <c r="Z106" s="338"/>
      <c r="AA106" s="338"/>
      <c r="AB106" s="338"/>
      <c r="AC106" s="338"/>
      <c r="AD106" s="338"/>
      <c r="AE106" s="338"/>
      <c r="AF106" s="338"/>
      <c r="AG106" s="338"/>
      <c r="AH106" s="338"/>
      <c r="AI106" s="338"/>
      <c r="AJ106" s="351"/>
      <c r="AK106" s="339"/>
      <c r="AL106" s="334"/>
      <c r="AM106" s="457"/>
      <c r="AN106" s="457"/>
      <c r="AO106" s="457"/>
    </row>
    <row r="107" spans="1:41" ht="15">
      <c r="A107" s="335" t="s">
        <v>178</v>
      </c>
      <c r="B107" s="336" t="s">
        <v>179</v>
      </c>
      <c r="C107" s="337"/>
      <c r="D107" s="337"/>
      <c r="E107" s="337"/>
      <c r="F107" s="337"/>
      <c r="G107" s="337"/>
      <c r="H107" s="337"/>
      <c r="I107" s="337"/>
      <c r="J107" s="337"/>
      <c r="K107" s="337"/>
      <c r="L107" s="337"/>
      <c r="M107" s="337"/>
      <c r="N107" s="337"/>
      <c r="O107" s="337"/>
      <c r="P107" s="337"/>
      <c r="Q107" s="337"/>
      <c r="R107" s="337"/>
      <c r="S107" s="337"/>
      <c r="T107" s="337"/>
      <c r="U107" s="337"/>
      <c r="V107" s="337"/>
      <c r="W107" s="337"/>
      <c r="X107" s="337"/>
      <c r="Y107" s="337"/>
      <c r="Z107" s="337"/>
      <c r="AA107" s="337"/>
      <c r="AB107" s="337"/>
      <c r="AC107" s="337"/>
      <c r="AD107" s="337"/>
      <c r="AE107" s="337"/>
      <c r="AF107" s="337"/>
      <c r="AG107" s="337"/>
      <c r="AH107" s="337"/>
      <c r="AI107" s="337"/>
      <c r="AJ107" s="337"/>
      <c r="AK107" s="410"/>
      <c r="AL107" s="334"/>
      <c r="AM107" s="457"/>
      <c r="AN107" s="457"/>
      <c r="AO107" s="457"/>
    </row>
    <row r="108" spans="1:41" ht="14.25" customHeight="1">
      <c r="A108" s="375">
        <v>911</v>
      </c>
      <c r="B108" s="341" t="s">
        <v>180</v>
      </c>
      <c r="C108" s="337"/>
      <c r="D108" s="342"/>
      <c r="E108" s="337"/>
      <c r="F108" s="337"/>
      <c r="G108" s="337"/>
      <c r="H108" s="342"/>
      <c r="I108" s="342"/>
      <c r="J108" s="342"/>
      <c r="K108" s="342"/>
      <c r="L108" s="342"/>
      <c r="M108" s="342"/>
      <c r="N108" s="337"/>
      <c r="O108" s="337"/>
      <c r="P108" s="337"/>
      <c r="Q108" s="342"/>
      <c r="R108" s="342"/>
      <c r="S108" s="347"/>
      <c r="T108" s="342"/>
      <c r="U108" s="342"/>
      <c r="V108" s="342"/>
      <c r="W108" s="342"/>
      <c r="X108" s="337"/>
      <c r="Y108" s="337"/>
      <c r="Z108" s="337"/>
      <c r="AA108" s="337"/>
      <c r="AB108" s="337"/>
      <c r="AC108" s="337"/>
      <c r="AD108" s="458"/>
      <c r="AE108" s="337"/>
      <c r="AF108" s="458"/>
      <c r="AG108" s="337"/>
      <c r="AH108" s="337"/>
      <c r="AI108" s="458"/>
      <c r="AJ108" s="345"/>
      <c r="AK108" s="459">
        <f aca="true" t="shared" si="17" ref="AK108:AK130">SUM(C108:AJ108)</f>
        <v>0</v>
      </c>
      <c r="AL108" s="334"/>
      <c r="AM108" s="457"/>
      <c r="AO108" s="457"/>
    </row>
    <row r="109" spans="1:41" ht="14.25" customHeight="1">
      <c r="A109" s="375">
        <v>913</v>
      </c>
      <c r="B109" s="341" t="s">
        <v>181</v>
      </c>
      <c r="C109" s="337"/>
      <c r="D109" s="468"/>
      <c r="E109" s="342"/>
      <c r="F109" s="337"/>
      <c r="G109" s="337"/>
      <c r="H109" s="342"/>
      <c r="I109" s="342"/>
      <c r="J109" s="342"/>
      <c r="K109" s="342"/>
      <c r="L109" s="342"/>
      <c r="M109" s="342"/>
      <c r="N109" s="337"/>
      <c r="O109" s="337"/>
      <c r="P109" s="337"/>
      <c r="Q109" s="342"/>
      <c r="R109" s="342"/>
      <c r="S109" s="347"/>
      <c r="T109" s="342"/>
      <c r="U109" s="342"/>
      <c r="V109" s="342"/>
      <c r="W109" s="342"/>
      <c r="X109" s="337"/>
      <c r="Y109" s="337"/>
      <c r="Z109" s="337"/>
      <c r="AA109" s="337"/>
      <c r="AB109" s="337"/>
      <c r="AC109" s="337"/>
      <c r="AD109" s="458"/>
      <c r="AE109" s="337"/>
      <c r="AF109" s="458"/>
      <c r="AG109" s="337"/>
      <c r="AH109" s="337"/>
      <c r="AI109" s="458"/>
      <c r="AJ109" s="345"/>
      <c r="AK109" s="459">
        <f t="shared" si="17"/>
        <v>0</v>
      </c>
      <c r="AL109" s="334"/>
      <c r="AM109" s="457"/>
      <c r="AO109" s="457"/>
    </row>
    <row r="110" spans="1:41" ht="14.25" customHeight="1">
      <c r="A110" s="375">
        <v>914</v>
      </c>
      <c r="B110" s="341" t="s">
        <v>182</v>
      </c>
      <c r="C110" s="337"/>
      <c r="D110" s="342"/>
      <c r="E110" s="337"/>
      <c r="F110" s="342"/>
      <c r="G110" s="337"/>
      <c r="H110" s="342"/>
      <c r="I110" s="342"/>
      <c r="J110" s="342"/>
      <c r="K110" s="342"/>
      <c r="L110" s="342"/>
      <c r="M110" s="342"/>
      <c r="N110" s="337"/>
      <c r="O110" s="337"/>
      <c r="P110" s="337"/>
      <c r="Q110" s="342"/>
      <c r="R110" s="342"/>
      <c r="S110" s="347"/>
      <c r="T110" s="342"/>
      <c r="U110" s="342"/>
      <c r="V110" s="342"/>
      <c r="W110" s="342"/>
      <c r="X110" s="337"/>
      <c r="Y110" s="337"/>
      <c r="Z110" s="337"/>
      <c r="AA110" s="337"/>
      <c r="AB110" s="337"/>
      <c r="AC110" s="337"/>
      <c r="AD110" s="458"/>
      <c r="AE110" s="337"/>
      <c r="AF110" s="458"/>
      <c r="AG110" s="337"/>
      <c r="AH110" s="337"/>
      <c r="AI110" s="458"/>
      <c r="AJ110" s="345"/>
      <c r="AK110" s="459">
        <f t="shared" si="17"/>
        <v>0</v>
      </c>
      <c r="AL110" s="334"/>
      <c r="AM110" s="457"/>
      <c r="AO110" s="457"/>
    </row>
    <row r="111" spans="1:41" ht="14.25" customHeight="1">
      <c r="A111" s="375">
        <v>921</v>
      </c>
      <c r="B111" s="341" t="s">
        <v>488</v>
      </c>
      <c r="C111" s="337"/>
      <c r="D111" s="351"/>
      <c r="E111" s="337"/>
      <c r="F111" s="337"/>
      <c r="G111" s="337"/>
      <c r="H111" s="351"/>
      <c r="I111" s="351"/>
      <c r="J111" s="351"/>
      <c r="K111" s="351"/>
      <c r="L111" s="351"/>
      <c r="M111" s="351"/>
      <c r="N111" s="337"/>
      <c r="O111" s="337"/>
      <c r="P111" s="337"/>
      <c r="Q111" s="342"/>
      <c r="R111" s="359"/>
      <c r="S111" s="337"/>
      <c r="T111" s="351"/>
      <c r="U111" s="351"/>
      <c r="V111" s="351"/>
      <c r="W111" s="351"/>
      <c r="X111" s="337"/>
      <c r="Y111" s="337"/>
      <c r="Z111" s="337"/>
      <c r="AA111" s="337"/>
      <c r="AB111" s="337"/>
      <c r="AC111" s="337"/>
      <c r="AD111" s="351"/>
      <c r="AE111" s="337"/>
      <c r="AF111" s="351"/>
      <c r="AG111" s="337"/>
      <c r="AH111" s="337"/>
      <c r="AI111" s="351"/>
      <c r="AJ111" s="337"/>
      <c r="AK111" s="469">
        <f t="shared" si="17"/>
        <v>0</v>
      </c>
      <c r="AL111" s="334"/>
      <c r="AM111" s="457"/>
      <c r="AO111" s="457"/>
    </row>
    <row r="112" spans="1:41" ht="14.25" customHeight="1">
      <c r="A112" s="375">
        <v>922</v>
      </c>
      <c r="B112" s="341" t="s">
        <v>183</v>
      </c>
      <c r="C112" s="337"/>
      <c r="D112" s="342"/>
      <c r="E112" s="337"/>
      <c r="F112" s="337"/>
      <c r="G112" s="337"/>
      <c r="H112" s="342"/>
      <c r="I112" s="342"/>
      <c r="J112" s="342"/>
      <c r="K112" s="342"/>
      <c r="L112" s="342"/>
      <c r="M112" s="342"/>
      <c r="N112" s="337"/>
      <c r="O112" s="337"/>
      <c r="P112" s="337"/>
      <c r="Q112" s="342"/>
      <c r="R112" s="342"/>
      <c r="S112" s="347"/>
      <c r="T112" s="342"/>
      <c r="U112" s="342"/>
      <c r="V112" s="342"/>
      <c r="W112" s="342"/>
      <c r="X112" s="337"/>
      <c r="Y112" s="337"/>
      <c r="Z112" s="337"/>
      <c r="AA112" s="337"/>
      <c r="AB112" s="337"/>
      <c r="AC112" s="337"/>
      <c r="AD112" s="342"/>
      <c r="AE112" s="337"/>
      <c r="AF112" s="342"/>
      <c r="AG112" s="337"/>
      <c r="AH112" s="337"/>
      <c r="AI112" s="342"/>
      <c r="AJ112" s="357"/>
      <c r="AK112" s="469">
        <f t="shared" si="17"/>
        <v>0</v>
      </c>
      <c r="AL112" s="334"/>
      <c r="AM112" s="457"/>
      <c r="AO112" s="457"/>
    </row>
    <row r="113" spans="1:41" ht="14.25" customHeight="1">
      <c r="A113" s="375">
        <v>923</v>
      </c>
      <c r="B113" s="341" t="s">
        <v>806</v>
      </c>
      <c r="C113" s="337"/>
      <c r="D113" s="351"/>
      <c r="E113" s="337"/>
      <c r="F113" s="337"/>
      <c r="G113" s="337"/>
      <c r="H113" s="351"/>
      <c r="I113" s="351"/>
      <c r="J113" s="351"/>
      <c r="K113" s="351"/>
      <c r="L113" s="351"/>
      <c r="M113" s="351"/>
      <c r="N113" s="337"/>
      <c r="O113" s="337"/>
      <c r="P113" s="337"/>
      <c r="Q113" s="342"/>
      <c r="R113" s="359"/>
      <c r="S113" s="337"/>
      <c r="T113" s="351"/>
      <c r="U113" s="351"/>
      <c r="V113" s="351"/>
      <c r="W113" s="351"/>
      <c r="X113" s="337"/>
      <c r="Y113" s="337"/>
      <c r="Z113" s="337"/>
      <c r="AA113" s="337"/>
      <c r="AB113" s="337"/>
      <c r="AC113" s="337"/>
      <c r="AD113" s="351"/>
      <c r="AE113" s="337"/>
      <c r="AF113" s="351"/>
      <c r="AG113" s="337"/>
      <c r="AH113" s="337"/>
      <c r="AI113" s="351"/>
      <c r="AJ113" s="337"/>
      <c r="AK113" s="469">
        <f>SUM(C113:AJ113)</f>
        <v>0</v>
      </c>
      <c r="AL113" s="334"/>
      <c r="AM113" s="457"/>
      <c r="AO113" s="457"/>
    </row>
    <row r="114" spans="1:41" ht="14.25" customHeight="1">
      <c r="A114" s="375">
        <v>930</v>
      </c>
      <c r="B114" s="341" t="s">
        <v>184</v>
      </c>
      <c r="C114" s="337"/>
      <c r="D114" s="342"/>
      <c r="E114" s="337"/>
      <c r="F114" s="337"/>
      <c r="G114" s="337"/>
      <c r="H114" s="342"/>
      <c r="I114" s="342"/>
      <c r="J114" s="342"/>
      <c r="K114" s="342"/>
      <c r="L114" s="342"/>
      <c r="M114" s="342"/>
      <c r="N114" s="337"/>
      <c r="O114" s="337"/>
      <c r="P114" s="337"/>
      <c r="Q114" s="342"/>
      <c r="R114" s="342"/>
      <c r="S114" s="347"/>
      <c r="T114" s="342"/>
      <c r="U114" s="342"/>
      <c r="V114" s="342"/>
      <c r="W114" s="342"/>
      <c r="X114" s="337"/>
      <c r="Y114" s="337"/>
      <c r="Z114" s="337"/>
      <c r="AA114" s="337"/>
      <c r="AB114" s="337"/>
      <c r="AC114" s="337"/>
      <c r="AD114" s="342"/>
      <c r="AE114" s="337"/>
      <c r="AF114" s="342"/>
      <c r="AG114" s="337"/>
      <c r="AH114" s="337"/>
      <c r="AI114" s="342"/>
      <c r="AJ114" s="345"/>
      <c r="AK114" s="469">
        <f t="shared" si="17"/>
        <v>0</v>
      </c>
      <c r="AL114" s="334"/>
      <c r="AM114" s="457"/>
      <c r="AO114" s="457"/>
    </row>
    <row r="115" spans="1:41" ht="14.25" customHeight="1">
      <c r="A115" s="375">
        <v>931</v>
      </c>
      <c r="B115" s="341" t="s">
        <v>185</v>
      </c>
      <c r="C115" s="337"/>
      <c r="D115" s="384"/>
      <c r="E115" s="337"/>
      <c r="F115" s="337"/>
      <c r="G115" s="337"/>
      <c r="H115" s="384"/>
      <c r="I115" s="384"/>
      <c r="J115" s="384"/>
      <c r="K115" s="384"/>
      <c r="L115" s="384"/>
      <c r="M115" s="385"/>
      <c r="N115" s="342"/>
      <c r="O115" s="345"/>
      <c r="P115" s="337"/>
      <c r="Q115" s="384"/>
      <c r="R115" s="384"/>
      <c r="S115" s="337"/>
      <c r="T115" s="384"/>
      <c r="U115" s="384"/>
      <c r="V115" s="384"/>
      <c r="W115" s="384"/>
      <c r="X115" s="337"/>
      <c r="Y115" s="337"/>
      <c r="Z115" s="337"/>
      <c r="AA115" s="337"/>
      <c r="AB115" s="337"/>
      <c r="AC115" s="337"/>
      <c r="AD115" s="384"/>
      <c r="AE115" s="337"/>
      <c r="AF115" s="384"/>
      <c r="AG115" s="337"/>
      <c r="AH115" s="337"/>
      <c r="AI115" s="384"/>
      <c r="AJ115" s="337"/>
      <c r="AK115" s="459">
        <f t="shared" si="17"/>
        <v>0</v>
      </c>
      <c r="AL115" s="334"/>
      <c r="AM115" s="457"/>
      <c r="AO115" s="457"/>
    </row>
    <row r="116" spans="1:41" ht="14.25" customHeight="1">
      <c r="A116" s="375">
        <v>932</v>
      </c>
      <c r="B116" s="341" t="s">
        <v>186</v>
      </c>
      <c r="C116" s="337"/>
      <c r="D116" s="337"/>
      <c r="E116" s="337"/>
      <c r="F116" s="337"/>
      <c r="G116" s="337"/>
      <c r="H116" s="337"/>
      <c r="I116" s="337"/>
      <c r="J116" s="337"/>
      <c r="K116" s="337"/>
      <c r="L116" s="337"/>
      <c r="M116" s="346"/>
      <c r="N116" s="342"/>
      <c r="O116" s="337"/>
      <c r="P116" s="337"/>
      <c r="Q116" s="337"/>
      <c r="R116" s="337"/>
      <c r="S116" s="337"/>
      <c r="T116" s="337"/>
      <c r="U116" s="337"/>
      <c r="V116" s="337"/>
      <c r="W116" s="337"/>
      <c r="X116" s="337"/>
      <c r="Y116" s="337"/>
      <c r="Z116" s="337"/>
      <c r="AA116" s="337"/>
      <c r="AB116" s="337"/>
      <c r="AC116" s="337"/>
      <c r="AD116" s="337"/>
      <c r="AE116" s="337"/>
      <c r="AF116" s="337"/>
      <c r="AG116" s="337"/>
      <c r="AH116" s="337"/>
      <c r="AI116" s="337"/>
      <c r="AJ116" s="337"/>
      <c r="AK116" s="469">
        <f t="shared" si="17"/>
        <v>0</v>
      </c>
      <c r="AL116" s="334"/>
      <c r="AM116" s="457"/>
      <c r="AO116" s="457"/>
    </row>
    <row r="117" spans="1:41" ht="14.25" customHeight="1">
      <c r="A117" s="375">
        <v>933</v>
      </c>
      <c r="B117" s="341" t="s">
        <v>187</v>
      </c>
      <c r="C117" s="337"/>
      <c r="D117" s="337"/>
      <c r="E117" s="337"/>
      <c r="F117" s="337"/>
      <c r="G117" s="337"/>
      <c r="H117" s="337"/>
      <c r="I117" s="337"/>
      <c r="J117" s="337"/>
      <c r="K117" s="337"/>
      <c r="L117" s="337"/>
      <c r="M117" s="346"/>
      <c r="N117" s="342"/>
      <c r="O117" s="337"/>
      <c r="P117" s="337"/>
      <c r="Q117" s="337"/>
      <c r="R117" s="337"/>
      <c r="S117" s="337"/>
      <c r="T117" s="337"/>
      <c r="U117" s="337"/>
      <c r="V117" s="337"/>
      <c r="W117" s="337"/>
      <c r="X117" s="337"/>
      <c r="Y117" s="337"/>
      <c r="Z117" s="337"/>
      <c r="AA117" s="337"/>
      <c r="AB117" s="337"/>
      <c r="AC117" s="337"/>
      <c r="AD117" s="337"/>
      <c r="AE117" s="337"/>
      <c r="AF117" s="337"/>
      <c r="AG117" s="337"/>
      <c r="AH117" s="337"/>
      <c r="AI117" s="337"/>
      <c r="AJ117" s="337"/>
      <c r="AK117" s="469">
        <f t="shared" si="17"/>
        <v>0</v>
      </c>
      <c r="AL117" s="334"/>
      <c r="AM117" s="457"/>
      <c r="AO117" s="457"/>
    </row>
    <row r="118" spans="1:41" ht="14.25" customHeight="1">
      <c r="A118" s="375">
        <v>934</v>
      </c>
      <c r="B118" s="341" t="s">
        <v>188</v>
      </c>
      <c r="C118" s="337"/>
      <c r="D118" s="337"/>
      <c r="E118" s="337"/>
      <c r="F118" s="337"/>
      <c r="G118" s="337"/>
      <c r="H118" s="337"/>
      <c r="I118" s="337"/>
      <c r="J118" s="337"/>
      <c r="K118" s="337"/>
      <c r="L118" s="337"/>
      <c r="M118" s="337"/>
      <c r="N118" s="337"/>
      <c r="O118" s="337"/>
      <c r="P118" s="342"/>
      <c r="Q118" s="337"/>
      <c r="R118" s="337"/>
      <c r="S118" s="337"/>
      <c r="T118" s="337"/>
      <c r="U118" s="337"/>
      <c r="V118" s="337"/>
      <c r="W118" s="337"/>
      <c r="X118" s="337"/>
      <c r="Y118" s="337"/>
      <c r="Z118" s="337"/>
      <c r="AA118" s="337"/>
      <c r="AB118" s="337"/>
      <c r="AC118" s="337"/>
      <c r="AD118" s="337"/>
      <c r="AE118" s="337"/>
      <c r="AF118" s="337"/>
      <c r="AG118" s="337"/>
      <c r="AH118" s="337"/>
      <c r="AI118" s="337"/>
      <c r="AJ118" s="337"/>
      <c r="AK118" s="469">
        <f t="shared" si="17"/>
        <v>0</v>
      </c>
      <c r="AL118" s="334"/>
      <c r="AM118" s="457"/>
      <c r="AO118" s="457"/>
    </row>
    <row r="119" spans="1:41" ht="14.25" customHeight="1">
      <c r="A119" s="375">
        <v>935</v>
      </c>
      <c r="B119" s="341" t="s">
        <v>189</v>
      </c>
      <c r="C119" s="337"/>
      <c r="D119" s="337"/>
      <c r="E119" s="337"/>
      <c r="F119" s="337"/>
      <c r="G119" s="337"/>
      <c r="H119" s="337"/>
      <c r="I119" s="337"/>
      <c r="J119" s="337"/>
      <c r="K119" s="337"/>
      <c r="L119" s="337"/>
      <c r="M119" s="337"/>
      <c r="N119" s="337"/>
      <c r="O119" s="342"/>
      <c r="P119" s="337"/>
      <c r="Q119" s="337"/>
      <c r="R119" s="337"/>
      <c r="S119" s="337"/>
      <c r="T119" s="337"/>
      <c r="U119" s="337"/>
      <c r="V119" s="337"/>
      <c r="W119" s="337"/>
      <c r="X119" s="337"/>
      <c r="Y119" s="337"/>
      <c r="Z119" s="337"/>
      <c r="AA119" s="337"/>
      <c r="AB119" s="337"/>
      <c r="AC119" s="337"/>
      <c r="AD119" s="337"/>
      <c r="AE119" s="337"/>
      <c r="AF119" s="337"/>
      <c r="AG119" s="337"/>
      <c r="AH119" s="337"/>
      <c r="AI119" s="337"/>
      <c r="AJ119" s="337"/>
      <c r="AK119" s="469">
        <f t="shared" si="17"/>
        <v>0</v>
      </c>
      <c r="AL119" s="334"/>
      <c r="AM119" s="457"/>
      <c r="AO119" s="457"/>
    </row>
    <row r="120" spans="1:41" ht="14.25" customHeight="1">
      <c r="A120" s="375">
        <v>936</v>
      </c>
      <c r="B120" s="341" t="s">
        <v>190</v>
      </c>
      <c r="C120" s="337"/>
      <c r="D120" s="337"/>
      <c r="E120" s="337"/>
      <c r="F120" s="337"/>
      <c r="G120" s="337"/>
      <c r="H120" s="337"/>
      <c r="I120" s="337"/>
      <c r="J120" s="337"/>
      <c r="K120" s="337"/>
      <c r="L120" s="337"/>
      <c r="M120" s="346"/>
      <c r="N120" s="342"/>
      <c r="O120" s="337"/>
      <c r="P120" s="337"/>
      <c r="Q120" s="337"/>
      <c r="R120" s="337"/>
      <c r="S120" s="337"/>
      <c r="T120" s="337"/>
      <c r="U120" s="337"/>
      <c r="V120" s="337"/>
      <c r="W120" s="337"/>
      <c r="X120" s="337"/>
      <c r="Y120" s="337"/>
      <c r="Z120" s="337"/>
      <c r="AA120" s="337"/>
      <c r="AB120" s="337"/>
      <c r="AC120" s="337"/>
      <c r="AD120" s="337"/>
      <c r="AE120" s="337"/>
      <c r="AF120" s="337"/>
      <c r="AG120" s="337"/>
      <c r="AH120" s="337"/>
      <c r="AI120" s="337"/>
      <c r="AJ120" s="337"/>
      <c r="AK120" s="469">
        <f t="shared" si="17"/>
        <v>0</v>
      </c>
      <c r="AL120" s="334"/>
      <c r="AM120" s="457"/>
      <c r="AO120" s="457"/>
    </row>
    <row r="121" spans="1:41" ht="14.25" customHeight="1">
      <c r="A121" s="375">
        <v>937</v>
      </c>
      <c r="B121" s="341" t="s">
        <v>191</v>
      </c>
      <c r="C121" s="337"/>
      <c r="D121" s="337"/>
      <c r="E121" s="337"/>
      <c r="F121" s="337"/>
      <c r="G121" s="337"/>
      <c r="H121" s="337"/>
      <c r="I121" s="337"/>
      <c r="J121" s="337"/>
      <c r="K121" s="337"/>
      <c r="L121" s="337"/>
      <c r="M121" s="337"/>
      <c r="N121" s="337"/>
      <c r="O121" s="342"/>
      <c r="P121" s="337"/>
      <c r="Q121" s="337"/>
      <c r="R121" s="337"/>
      <c r="S121" s="337"/>
      <c r="T121" s="337"/>
      <c r="U121" s="337"/>
      <c r="V121" s="337"/>
      <c r="W121" s="337"/>
      <c r="X121" s="337"/>
      <c r="Y121" s="337"/>
      <c r="Z121" s="337"/>
      <c r="AA121" s="337"/>
      <c r="AB121" s="337"/>
      <c r="AC121" s="337"/>
      <c r="AD121" s="337"/>
      <c r="AE121" s="337"/>
      <c r="AF121" s="337"/>
      <c r="AG121" s="337"/>
      <c r="AH121" s="337"/>
      <c r="AI121" s="337"/>
      <c r="AJ121" s="337"/>
      <c r="AK121" s="469">
        <f t="shared" si="17"/>
        <v>0</v>
      </c>
      <c r="AL121" s="334"/>
      <c r="AM121" s="457"/>
      <c r="AO121" s="457"/>
    </row>
    <row r="122" spans="1:41" ht="14.25" customHeight="1">
      <c r="A122" s="375">
        <v>938</v>
      </c>
      <c r="B122" s="341" t="s">
        <v>192</v>
      </c>
      <c r="C122" s="337"/>
      <c r="D122" s="337"/>
      <c r="E122" s="337"/>
      <c r="F122" s="337"/>
      <c r="G122" s="337"/>
      <c r="H122" s="337"/>
      <c r="I122" s="337"/>
      <c r="J122" s="337"/>
      <c r="K122" s="337"/>
      <c r="L122" s="337"/>
      <c r="M122" s="337"/>
      <c r="N122" s="342"/>
      <c r="O122" s="337"/>
      <c r="P122" s="337"/>
      <c r="Q122" s="337"/>
      <c r="R122" s="337"/>
      <c r="S122" s="337"/>
      <c r="T122" s="337"/>
      <c r="U122" s="337"/>
      <c r="V122" s="337"/>
      <c r="W122" s="337"/>
      <c r="X122" s="337"/>
      <c r="Y122" s="337"/>
      <c r="Z122" s="337"/>
      <c r="AA122" s="337"/>
      <c r="AB122" s="337"/>
      <c r="AC122" s="337"/>
      <c r="AD122" s="337"/>
      <c r="AE122" s="337"/>
      <c r="AF122" s="337"/>
      <c r="AG122" s="337"/>
      <c r="AH122" s="337"/>
      <c r="AI122" s="337"/>
      <c r="AJ122" s="337"/>
      <c r="AK122" s="469">
        <f t="shared" si="17"/>
        <v>0</v>
      </c>
      <c r="AL122" s="334"/>
      <c r="AM122" s="457"/>
      <c r="AO122" s="457"/>
    </row>
    <row r="123" spans="1:41" ht="14.25" customHeight="1">
      <c r="A123" s="375">
        <v>939</v>
      </c>
      <c r="B123" s="341" t="s">
        <v>193</v>
      </c>
      <c r="C123" s="337"/>
      <c r="D123" s="337"/>
      <c r="E123" s="337"/>
      <c r="F123" s="337"/>
      <c r="G123" s="337"/>
      <c r="H123" s="337"/>
      <c r="I123" s="337"/>
      <c r="J123" s="342"/>
      <c r="K123" s="337"/>
      <c r="L123" s="337"/>
      <c r="M123" s="337"/>
      <c r="N123" s="337"/>
      <c r="O123" s="337"/>
      <c r="P123" s="337"/>
      <c r="Q123" s="337"/>
      <c r="R123" s="337"/>
      <c r="S123" s="337"/>
      <c r="T123" s="337"/>
      <c r="U123" s="337"/>
      <c r="V123" s="337"/>
      <c r="W123" s="337"/>
      <c r="X123" s="337"/>
      <c r="Y123" s="337"/>
      <c r="Z123" s="337"/>
      <c r="AA123" s="337"/>
      <c r="AB123" s="337"/>
      <c r="AC123" s="337"/>
      <c r="AD123" s="337"/>
      <c r="AE123" s="337"/>
      <c r="AF123" s="337"/>
      <c r="AG123" s="337"/>
      <c r="AH123" s="337"/>
      <c r="AI123" s="337"/>
      <c r="AJ123" s="337"/>
      <c r="AK123" s="469">
        <f t="shared" si="17"/>
        <v>0</v>
      </c>
      <c r="AL123" s="334"/>
      <c r="AM123" s="457"/>
      <c r="AO123" s="457"/>
    </row>
    <row r="124" spans="1:41" ht="14.25" customHeight="1">
      <c r="A124" s="375">
        <v>940</v>
      </c>
      <c r="B124" s="341" t="s">
        <v>194</v>
      </c>
      <c r="C124" s="337"/>
      <c r="D124" s="337"/>
      <c r="E124" s="337"/>
      <c r="F124" s="337"/>
      <c r="G124" s="337"/>
      <c r="H124" s="337"/>
      <c r="I124" s="337"/>
      <c r="J124" s="384"/>
      <c r="K124" s="337"/>
      <c r="L124" s="337"/>
      <c r="M124" s="342"/>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469">
        <f t="shared" si="17"/>
        <v>0</v>
      </c>
      <c r="AL124" s="334"/>
      <c r="AM124" s="457"/>
      <c r="AO124" s="457"/>
    </row>
    <row r="125" spans="1:41" ht="14.25" customHeight="1">
      <c r="A125" s="375">
        <v>942</v>
      </c>
      <c r="B125" s="341" t="s">
        <v>807</v>
      </c>
      <c r="C125" s="337"/>
      <c r="D125" s="337"/>
      <c r="E125" s="337"/>
      <c r="F125" s="337"/>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7"/>
      <c r="AJ125" s="337"/>
      <c r="AK125" s="410">
        <f t="shared" si="17"/>
        <v>0</v>
      </c>
      <c r="AL125" s="334"/>
      <c r="AM125" s="457"/>
      <c r="AO125" s="457"/>
    </row>
    <row r="126" spans="1:41" ht="14.25" customHeight="1">
      <c r="A126" s="375">
        <v>960</v>
      </c>
      <c r="B126" s="341" t="s">
        <v>195</v>
      </c>
      <c r="C126" s="337"/>
      <c r="D126" s="337"/>
      <c r="E126" s="337"/>
      <c r="F126" s="337"/>
      <c r="G126" s="337"/>
      <c r="H126" s="337"/>
      <c r="I126" s="337"/>
      <c r="J126" s="337"/>
      <c r="K126" s="337"/>
      <c r="L126" s="337"/>
      <c r="M126" s="337"/>
      <c r="N126" s="337"/>
      <c r="O126" s="337"/>
      <c r="P126" s="337"/>
      <c r="Q126" s="337"/>
      <c r="R126" s="337"/>
      <c r="S126" s="337"/>
      <c r="T126" s="337"/>
      <c r="U126" s="337"/>
      <c r="V126" s="337"/>
      <c r="W126" s="337"/>
      <c r="X126" s="337"/>
      <c r="Y126" s="337"/>
      <c r="Z126" s="337"/>
      <c r="AA126" s="337"/>
      <c r="AB126" s="337"/>
      <c r="AC126" s="337"/>
      <c r="AD126" s="337"/>
      <c r="AE126" s="337"/>
      <c r="AF126" s="337"/>
      <c r="AG126" s="337"/>
      <c r="AH126" s="337"/>
      <c r="AI126" s="342"/>
      <c r="AJ126" s="337"/>
      <c r="AK126" s="469">
        <f t="shared" si="17"/>
        <v>0</v>
      </c>
      <c r="AL126" s="334"/>
      <c r="AM126" s="457"/>
      <c r="AO126" s="457"/>
    </row>
    <row r="127" spans="1:42" ht="14.25" customHeight="1">
      <c r="A127" s="375">
        <v>970</v>
      </c>
      <c r="B127" s="341" t="s">
        <v>391</v>
      </c>
      <c r="C127" s="337"/>
      <c r="D127" s="337"/>
      <c r="E127" s="337"/>
      <c r="F127" s="337"/>
      <c r="G127" s="337"/>
      <c r="H127" s="337"/>
      <c r="I127" s="337"/>
      <c r="J127" s="337"/>
      <c r="K127" s="337"/>
      <c r="L127" s="337"/>
      <c r="M127" s="337"/>
      <c r="N127" s="337"/>
      <c r="O127" s="337"/>
      <c r="P127" s="337"/>
      <c r="Q127" s="337"/>
      <c r="R127" s="337"/>
      <c r="S127" s="337"/>
      <c r="T127" s="337"/>
      <c r="U127" s="337"/>
      <c r="V127" s="337"/>
      <c r="W127" s="337"/>
      <c r="X127" s="337"/>
      <c r="Y127" s="337"/>
      <c r="Z127" s="337"/>
      <c r="AA127" s="337"/>
      <c r="AB127" s="337"/>
      <c r="AC127" s="337"/>
      <c r="AD127" s="337"/>
      <c r="AE127" s="337"/>
      <c r="AF127" s="342"/>
      <c r="AG127" s="337"/>
      <c r="AH127" s="337"/>
      <c r="AI127" s="337"/>
      <c r="AJ127" s="337"/>
      <c r="AK127" s="469">
        <f t="shared" si="17"/>
        <v>0</v>
      </c>
      <c r="AL127" s="334"/>
      <c r="AM127" s="457"/>
      <c r="AN127" s="462"/>
      <c r="AO127" s="467"/>
      <c r="AP127" s="470"/>
    </row>
    <row r="128" spans="1:42" ht="14.25" customHeight="1">
      <c r="A128" s="375">
        <v>980</v>
      </c>
      <c r="B128" s="341" t="s">
        <v>196</v>
      </c>
      <c r="C128" s="337"/>
      <c r="D128" s="337"/>
      <c r="E128" s="337"/>
      <c r="F128" s="337"/>
      <c r="G128" s="337"/>
      <c r="H128" s="337"/>
      <c r="I128" s="337"/>
      <c r="J128" s="337"/>
      <c r="K128" s="337"/>
      <c r="L128" s="337"/>
      <c r="M128" s="337"/>
      <c r="N128" s="337"/>
      <c r="O128" s="337"/>
      <c r="P128" s="337"/>
      <c r="Q128" s="337"/>
      <c r="R128" s="337"/>
      <c r="S128" s="337"/>
      <c r="T128" s="337"/>
      <c r="U128" s="337"/>
      <c r="V128" s="337"/>
      <c r="W128" s="337"/>
      <c r="X128" s="337"/>
      <c r="Y128" s="337"/>
      <c r="Z128" s="337"/>
      <c r="AA128" s="337"/>
      <c r="AB128" s="337"/>
      <c r="AC128" s="337"/>
      <c r="AD128" s="337"/>
      <c r="AE128" s="337"/>
      <c r="AF128" s="342"/>
      <c r="AG128" s="337"/>
      <c r="AH128" s="337"/>
      <c r="AI128" s="337"/>
      <c r="AJ128" s="337"/>
      <c r="AK128" s="469">
        <f t="shared" si="17"/>
        <v>0</v>
      </c>
      <c r="AL128" s="334"/>
      <c r="AM128" s="457"/>
      <c r="AN128" s="462"/>
      <c r="AO128" s="467"/>
      <c r="AP128" s="470"/>
    </row>
    <row r="129" spans="1:42" ht="14.25" customHeight="1">
      <c r="A129" s="375">
        <v>990</v>
      </c>
      <c r="B129" s="341" t="s">
        <v>392</v>
      </c>
      <c r="C129" s="337"/>
      <c r="D129" s="337"/>
      <c r="E129" s="337"/>
      <c r="F129" s="337"/>
      <c r="G129" s="337"/>
      <c r="H129" s="337"/>
      <c r="I129" s="337"/>
      <c r="J129" s="337"/>
      <c r="K129" s="337"/>
      <c r="L129" s="337"/>
      <c r="M129" s="337"/>
      <c r="N129" s="337"/>
      <c r="O129" s="337"/>
      <c r="P129" s="337"/>
      <c r="Q129" s="337"/>
      <c r="R129" s="337"/>
      <c r="S129" s="337"/>
      <c r="T129" s="337"/>
      <c r="U129" s="337"/>
      <c r="V129" s="337"/>
      <c r="W129" s="337"/>
      <c r="X129" s="337"/>
      <c r="Y129" s="337"/>
      <c r="Z129" s="337"/>
      <c r="AA129" s="337"/>
      <c r="AB129" s="337"/>
      <c r="AC129" s="337"/>
      <c r="AD129" s="337"/>
      <c r="AE129" s="337"/>
      <c r="AF129" s="342"/>
      <c r="AG129" s="337"/>
      <c r="AH129" s="337"/>
      <c r="AI129" s="337"/>
      <c r="AJ129" s="337"/>
      <c r="AK129" s="469">
        <f t="shared" si="17"/>
        <v>0</v>
      </c>
      <c r="AL129" s="334"/>
      <c r="AM129" s="457"/>
      <c r="AN129" s="462"/>
      <c r="AO129" s="471"/>
      <c r="AP129" s="462"/>
    </row>
    <row r="130" spans="1:42" ht="14.25" customHeight="1">
      <c r="A130" s="589" t="s">
        <v>197</v>
      </c>
      <c r="B130" s="591"/>
      <c r="C130" s="337">
        <f aca="true" t="shared" si="18" ref="C130:AJ130">SUM(C108:C129)-C127</f>
        <v>0</v>
      </c>
      <c r="D130" s="342">
        <f t="shared" si="18"/>
        <v>0</v>
      </c>
      <c r="E130" s="342">
        <f t="shared" si="18"/>
        <v>0</v>
      </c>
      <c r="F130" s="342">
        <f t="shared" si="18"/>
        <v>0</v>
      </c>
      <c r="G130" s="337">
        <f t="shared" si="18"/>
        <v>0</v>
      </c>
      <c r="H130" s="342">
        <f t="shared" si="18"/>
        <v>0</v>
      </c>
      <c r="I130" s="342">
        <f t="shared" si="18"/>
        <v>0</v>
      </c>
      <c r="J130" s="342">
        <f t="shared" si="18"/>
        <v>0</v>
      </c>
      <c r="K130" s="342">
        <f t="shared" si="18"/>
        <v>0</v>
      </c>
      <c r="L130" s="342">
        <f t="shared" si="18"/>
        <v>0</v>
      </c>
      <c r="M130" s="342">
        <f t="shared" si="18"/>
        <v>0</v>
      </c>
      <c r="N130" s="342">
        <f t="shared" si="18"/>
        <v>0</v>
      </c>
      <c r="O130" s="342">
        <f t="shared" si="18"/>
        <v>0</v>
      </c>
      <c r="P130" s="342">
        <f t="shared" si="18"/>
        <v>0</v>
      </c>
      <c r="Q130" s="342">
        <f t="shared" si="18"/>
        <v>0</v>
      </c>
      <c r="R130" s="342">
        <f t="shared" si="18"/>
        <v>0</v>
      </c>
      <c r="S130" s="347">
        <f t="shared" si="18"/>
        <v>0</v>
      </c>
      <c r="T130" s="342">
        <f t="shared" si="18"/>
        <v>0</v>
      </c>
      <c r="U130" s="342">
        <f t="shared" si="18"/>
        <v>0</v>
      </c>
      <c r="V130" s="342">
        <f t="shared" si="18"/>
        <v>0</v>
      </c>
      <c r="W130" s="342">
        <f t="shared" si="18"/>
        <v>0</v>
      </c>
      <c r="X130" s="337">
        <f t="shared" si="18"/>
        <v>0</v>
      </c>
      <c r="Y130" s="337">
        <f t="shared" si="18"/>
        <v>0</v>
      </c>
      <c r="Z130" s="337">
        <f t="shared" si="18"/>
        <v>0</v>
      </c>
      <c r="AA130" s="337">
        <f t="shared" si="18"/>
        <v>0</v>
      </c>
      <c r="AB130" s="337">
        <f t="shared" si="18"/>
        <v>0</v>
      </c>
      <c r="AC130" s="337">
        <f t="shared" si="18"/>
        <v>0</v>
      </c>
      <c r="AD130" s="342">
        <f t="shared" si="18"/>
        <v>0</v>
      </c>
      <c r="AE130" s="337">
        <f t="shared" si="18"/>
        <v>0</v>
      </c>
      <c r="AF130" s="342">
        <f t="shared" si="18"/>
        <v>0</v>
      </c>
      <c r="AG130" s="337">
        <f t="shared" si="18"/>
        <v>0</v>
      </c>
      <c r="AH130" s="337">
        <f t="shared" si="18"/>
        <v>0</v>
      </c>
      <c r="AI130" s="342">
        <f t="shared" si="18"/>
        <v>0</v>
      </c>
      <c r="AJ130" s="460">
        <f t="shared" si="18"/>
        <v>0</v>
      </c>
      <c r="AK130" s="469">
        <f t="shared" si="17"/>
        <v>0</v>
      </c>
      <c r="AL130" s="461"/>
      <c r="AN130" s="462"/>
      <c r="AO130" s="471"/>
      <c r="AP130" s="462"/>
    </row>
    <row r="131" spans="1:42" ht="8.25" customHeight="1" thickBot="1">
      <c r="A131" s="370"/>
      <c r="B131" s="371"/>
      <c r="C131" s="337"/>
      <c r="D131" s="337"/>
      <c r="E131" s="337"/>
      <c r="F131" s="337"/>
      <c r="G131" s="337"/>
      <c r="H131" s="337"/>
      <c r="I131" s="337"/>
      <c r="J131" s="337"/>
      <c r="K131" s="337"/>
      <c r="L131" s="337"/>
      <c r="M131" s="337"/>
      <c r="N131" s="337"/>
      <c r="O131" s="337"/>
      <c r="P131" s="337"/>
      <c r="Q131" s="337"/>
      <c r="R131" s="337"/>
      <c r="S131" s="337"/>
      <c r="T131" s="337"/>
      <c r="U131" s="337"/>
      <c r="V131" s="337"/>
      <c r="W131" s="337"/>
      <c r="X131" s="337"/>
      <c r="Y131" s="337"/>
      <c r="Z131" s="337"/>
      <c r="AA131" s="337"/>
      <c r="AB131" s="337"/>
      <c r="AC131" s="337"/>
      <c r="AD131" s="337"/>
      <c r="AE131" s="337"/>
      <c r="AF131" s="337"/>
      <c r="AG131" s="337"/>
      <c r="AH131" s="337"/>
      <c r="AI131" s="337"/>
      <c r="AJ131" s="337"/>
      <c r="AK131" s="472"/>
      <c r="AL131" s="334"/>
      <c r="AM131" s="457"/>
      <c r="AN131" s="471"/>
      <c r="AO131" s="471"/>
      <c r="AP131" s="462"/>
    </row>
    <row r="132" spans="1:42" s="408" customFormat="1" ht="16.5" thickBot="1">
      <c r="A132" s="592" t="s">
        <v>198</v>
      </c>
      <c r="B132" s="593"/>
      <c r="C132" s="401">
        <f aca="true" t="shared" si="19" ref="C132:AJ132">SUM(C11,C17,C29,C37,C48,C60,C82,C96,C105,C130)</f>
        <v>0</v>
      </c>
      <c r="D132" s="430">
        <f t="shared" si="19"/>
        <v>0</v>
      </c>
      <c r="E132" s="430">
        <f t="shared" si="19"/>
        <v>0</v>
      </c>
      <c r="F132" s="430">
        <f t="shared" si="19"/>
        <v>0</v>
      </c>
      <c r="G132" s="432">
        <f t="shared" si="19"/>
        <v>0</v>
      </c>
      <c r="H132" s="430">
        <f t="shared" si="19"/>
        <v>0</v>
      </c>
      <c r="I132" s="430">
        <f t="shared" si="19"/>
        <v>0</v>
      </c>
      <c r="J132" s="430">
        <f t="shared" si="19"/>
        <v>0</v>
      </c>
      <c r="K132" s="430">
        <f t="shared" si="19"/>
        <v>0</v>
      </c>
      <c r="L132" s="430">
        <f t="shared" si="19"/>
        <v>0</v>
      </c>
      <c r="M132" s="430">
        <f t="shared" si="19"/>
        <v>0</v>
      </c>
      <c r="N132" s="430">
        <f t="shared" si="19"/>
        <v>0</v>
      </c>
      <c r="O132" s="430">
        <f t="shared" si="19"/>
        <v>0</v>
      </c>
      <c r="P132" s="430">
        <f t="shared" si="19"/>
        <v>0</v>
      </c>
      <c r="Q132" s="430">
        <f t="shared" si="19"/>
        <v>0</v>
      </c>
      <c r="R132" s="430">
        <f t="shared" si="19"/>
        <v>0</v>
      </c>
      <c r="S132" s="430">
        <f t="shared" si="19"/>
        <v>0</v>
      </c>
      <c r="T132" s="430">
        <f t="shared" si="19"/>
        <v>0</v>
      </c>
      <c r="U132" s="430">
        <f t="shared" si="19"/>
        <v>0</v>
      </c>
      <c r="V132" s="430">
        <f t="shared" si="19"/>
        <v>0</v>
      </c>
      <c r="W132" s="430">
        <f t="shared" si="19"/>
        <v>0</v>
      </c>
      <c r="X132" s="431">
        <f t="shared" si="19"/>
        <v>0</v>
      </c>
      <c r="Y132" s="432">
        <f t="shared" si="19"/>
        <v>0</v>
      </c>
      <c r="Z132" s="432">
        <f t="shared" si="19"/>
        <v>0</v>
      </c>
      <c r="AA132" s="432">
        <f t="shared" si="19"/>
        <v>0</v>
      </c>
      <c r="AB132" s="432">
        <f t="shared" si="19"/>
        <v>0</v>
      </c>
      <c r="AC132" s="433">
        <f t="shared" si="19"/>
        <v>0</v>
      </c>
      <c r="AD132" s="430">
        <f t="shared" si="19"/>
        <v>0</v>
      </c>
      <c r="AE132" s="473">
        <f t="shared" si="19"/>
        <v>0</v>
      </c>
      <c r="AF132" s="430">
        <f t="shared" si="19"/>
        <v>0</v>
      </c>
      <c r="AG132" s="431">
        <f t="shared" si="19"/>
        <v>0</v>
      </c>
      <c r="AH132" s="433">
        <f t="shared" si="19"/>
        <v>0</v>
      </c>
      <c r="AI132" s="430">
        <f t="shared" si="19"/>
        <v>0</v>
      </c>
      <c r="AJ132" s="452">
        <f t="shared" si="19"/>
        <v>0</v>
      </c>
      <c r="AK132" s="474">
        <f>SUM(C132:AJ132)</f>
        <v>0</v>
      </c>
      <c r="AL132" s="461"/>
      <c r="AM132" s="319"/>
      <c r="AN132" s="462"/>
      <c r="AO132" s="471"/>
      <c r="AP132" s="475"/>
    </row>
    <row r="133" spans="1:42" s="411" customFormat="1" ht="8.25" customHeight="1">
      <c r="A133" s="409"/>
      <c r="B133" s="329"/>
      <c r="C133" s="337"/>
      <c r="D133" s="337"/>
      <c r="E133" s="337"/>
      <c r="F133" s="337"/>
      <c r="G133" s="337"/>
      <c r="H133" s="337"/>
      <c r="I133" s="337"/>
      <c r="J133" s="337"/>
      <c r="K133" s="337"/>
      <c r="L133" s="337"/>
      <c r="M133" s="337"/>
      <c r="N133" s="337"/>
      <c r="O133" s="337"/>
      <c r="P133" s="337"/>
      <c r="Q133" s="337"/>
      <c r="R133" s="337"/>
      <c r="S133" s="337"/>
      <c r="T133" s="337"/>
      <c r="U133" s="337"/>
      <c r="V133" s="337"/>
      <c r="W133" s="337"/>
      <c r="X133" s="337"/>
      <c r="Y133" s="337"/>
      <c r="Z133" s="337"/>
      <c r="AA133" s="337"/>
      <c r="AB133" s="337"/>
      <c r="AC133" s="337"/>
      <c r="AD133" s="337"/>
      <c r="AE133" s="337"/>
      <c r="AF133" s="337"/>
      <c r="AG133" s="337"/>
      <c r="AH133" s="337"/>
      <c r="AI133" s="337"/>
      <c r="AJ133" s="374"/>
      <c r="AK133" s="476"/>
      <c r="AL133" s="334"/>
      <c r="AM133" s="457"/>
      <c r="AN133" s="471"/>
      <c r="AO133" s="369"/>
      <c r="AP133" s="470"/>
    </row>
    <row r="134" spans="1:42" ht="18" customHeight="1">
      <c r="A134" s="594" t="s">
        <v>199</v>
      </c>
      <c r="B134" s="595"/>
      <c r="C134" s="412"/>
      <c r="D134" s="337"/>
      <c r="E134" s="337"/>
      <c r="F134" s="337"/>
      <c r="G134" s="337"/>
      <c r="H134" s="337"/>
      <c r="I134" s="337"/>
      <c r="J134" s="337"/>
      <c r="K134" s="337"/>
      <c r="L134" s="337"/>
      <c r="M134" s="337"/>
      <c r="N134" s="337"/>
      <c r="O134" s="337"/>
      <c r="P134" s="337"/>
      <c r="Q134" s="337"/>
      <c r="R134" s="337"/>
      <c r="S134" s="337"/>
      <c r="T134" s="337"/>
      <c r="U134" s="337"/>
      <c r="V134" s="337"/>
      <c r="W134" s="337"/>
      <c r="X134" s="337"/>
      <c r="Y134" s="337"/>
      <c r="Z134" s="337"/>
      <c r="AA134" s="337"/>
      <c r="AB134" s="337"/>
      <c r="AC134" s="337"/>
      <c r="AD134" s="337"/>
      <c r="AE134" s="337"/>
      <c r="AF134" s="337"/>
      <c r="AG134" s="337"/>
      <c r="AH134" s="337"/>
      <c r="AI134" s="337"/>
      <c r="AJ134" s="374"/>
      <c r="AK134" s="410"/>
      <c r="AL134" s="334"/>
      <c r="AM134" s="457"/>
      <c r="AN134" s="471"/>
      <c r="AO134" s="471"/>
      <c r="AP134" s="462"/>
    </row>
    <row r="135" spans="1:42" ht="8.25" customHeight="1">
      <c r="A135" s="413"/>
      <c r="B135" s="414"/>
      <c r="C135" s="415"/>
      <c r="D135" s="338"/>
      <c r="E135" s="338"/>
      <c r="F135" s="338"/>
      <c r="G135" s="338"/>
      <c r="H135" s="338"/>
      <c r="I135" s="338"/>
      <c r="J135" s="338"/>
      <c r="K135" s="338"/>
      <c r="L135" s="338"/>
      <c r="M135" s="338"/>
      <c r="N135" s="338"/>
      <c r="O135" s="338"/>
      <c r="P135" s="338"/>
      <c r="Q135" s="338"/>
      <c r="R135" s="338"/>
      <c r="S135" s="338"/>
      <c r="T135" s="338"/>
      <c r="U135" s="338"/>
      <c r="V135" s="338"/>
      <c r="W135" s="338"/>
      <c r="X135" s="338"/>
      <c r="Y135" s="338"/>
      <c r="Z135" s="338"/>
      <c r="AA135" s="338"/>
      <c r="AB135" s="338"/>
      <c r="AC135" s="338"/>
      <c r="AD135" s="338"/>
      <c r="AE135" s="338"/>
      <c r="AF135" s="338"/>
      <c r="AG135" s="338"/>
      <c r="AH135" s="338"/>
      <c r="AI135" s="338"/>
      <c r="AJ135" s="372"/>
      <c r="AK135" s="339"/>
      <c r="AL135" s="334"/>
      <c r="AM135" s="457"/>
      <c r="AN135" s="471"/>
      <c r="AO135" s="471"/>
      <c r="AP135" s="462"/>
    </row>
    <row r="136" spans="1:42" ht="14.25" customHeight="1">
      <c r="A136" s="416" t="s">
        <v>386</v>
      </c>
      <c r="B136" s="417" t="s">
        <v>200</v>
      </c>
      <c r="C136" s="412"/>
      <c r="D136" s="351"/>
      <c r="E136" s="384"/>
      <c r="F136" s="384"/>
      <c r="G136" s="384"/>
      <c r="H136" s="351"/>
      <c r="I136" s="351"/>
      <c r="J136" s="351"/>
      <c r="K136" s="351"/>
      <c r="L136" s="351"/>
      <c r="M136" s="351"/>
      <c r="N136" s="384"/>
      <c r="O136" s="384"/>
      <c r="P136" s="384"/>
      <c r="Q136" s="351"/>
      <c r="R136" s="351"/>
      <c r="S136" s="351"/>
      <c r="T136" s="351"/>
      <c r="U136" s="351"/>
      <c r="V136" s="351"/>
      <c r="W136" s="351"/>
      <c r="X136" s="384"/>
      <c r="Y136" s="384"/>
      <c r="Z136" s="384"/>
      <c r="AA136" s="384"/>
      <c r="AB136" s="384"/>
      <c r="AC136" s="384"/>
      <c r="AD136" s="384"/>
      <c r="AE136" s="384"/>
      <c r="AF136" s="351"/>
      <c r="AG136" s="386"/>
      <c r="AH136" s="351"/>
      <c r="AI136" s="386"/>
      <c r="AJ136" s="419"/>
      <c r="AK136" s="469">
        <f>SUM(C136:AJ136)</f>
        <v>0</v>
      </c>
      <c r="AL136" s="334"/>
      <c r="AM136" s="457"/>
      <c r="AN136" s="462"/>
      <c r="AO136" s="471"/>
      <c r="AP136" s="462"/>
    </row>
    <row r="137" spans="1:42" ht="14.25" customHeight="1" thickBot="1">
      <c r="A137" s="420" t="s">
        <v>387</v>
      </c>
      <c r="B137" s="421" t="s">
        <v>201</v>
      </c>
      <c r="C137" s="422"/>
      <c r="D137" s="386"/>
      <c r="E137" s="425"/>
      <c r="F137" s="426"/>
      <c r="G137" s="422"/>
      <c r="H137" s="386"/>
      <c r="I137" s="386"/>
      <c r="J137" s="386"/>
      <c r="K137" s="386"/>
      <c r="L137" s="386"/>
      <c r="M137" s="386"/>
      <c r="N137" s="337"/>
      <c r="O137" s="337"/>
      <c r="P137" s="337"/>
      <c r="Q137" s="386"/>
      <c r="R137" s="386"/>
      <c r="S137" s="386"/>
      <c r="T137" s="386"/>
      <c r="U137" s="386"/>
      <c r="V137" s="386"/>
      <c r="W137" s="386"/>
      <c r="X137" s="337"/>
      <c r="Y137" s="337"/>
      <c r="Z137" s="337"/>
      <c r="AA137" s="337"/>
      <c r="AB137" s="337"/>
      <c r="AC137" s="337"/>
      <c r="AD137" s="337"/>
      <c r="AE137" s="337"/>
      <c r="AF137" s="386"/>
      <c r="AG137" s="386"/>
      <c r="AH137" s="386"/>
      <c r="AI137" s="386"/>
      <c r="AJ137" s="427"/>
      <c r="AK137" s="477">
        <f>SUM(C137:AJ137)</f>
        <v>0</v>
      </c>
      <c r="AL137" s="334"/>
      <c r="AM137" s="457"/>
      <c r="AN137" s="462"/>
      <c r="AO137" s="471"/>
      <c r="AP137" s="462"/>
    </row>
    <row r="138" spans="1:42" s="408" customFormat="1" ht="16.5" customHeight="1" thickBot="1">
      <c r="A138" s="400" t="s">
        <v>202</v>
      </c>
      <c r="B138" s="429"/>
      <c r="C138" s="401">
        <f>SUM(C136:C137)</f>
        <v>0</v>
      </c>
      <c r="D138" s="430">
        <f aca="true" t="shared" si="20" ref="D138:AJ138">SUM(D136:D137)</f>
        <v>0</v>
      </c>
      <c r="E138" s="473">
        <f t="shared" si="20"/>
        <v>0</v>
      </c>
      <c r="F138" s="473">
        <f t="shared" si="20"/>
        <v>0</v>
      </c>
      <c r="G138" s="473">
        <f t="shared" si="20"/>
        <v>0</v>
      </c>
      <c r="H138" s="430">
        <f t="shared" si="20"/>
        <v>0</v>
      </c>
      <c r="I138" s="430">
        <f t="shared" si="20"/>
        <v>0</v>
      </c>
      <c r="J138" s="430">
        <f t="shared" si="20"/>
        <v>0</v>
      </c>
      <c r="K138" s="430">
        <f t="shared" si="20"/>
        <v>0</v>
      </c>
      <c r="L138" s="430">
        <f t="shared" si="20"/>
        <v>0</v>
      </c>
      <c r="M138" s="430">
        <f t="shared" si="20"/>
        <v>0</v>
      </c>
      <c r="N138" s="432">
        <f t="shared" si="20"/>
        <v>0</v>
      </c>
      <c r="O138" s="432">
        <f t="shared" si="20"/>
        <v>0</v>
      </c>
      <c r="P138" s="432">
        <f t="shared" si="20"/>
        <v>0</v>
      </c>
      <c r="Q138" s="430">
        <f t="shared" si="20"/>
        <v>0</v>
      </c>
      <c r="R138" s="430">
        <f t="shared" si="20"/>
        <v>0</v>
      </c>
      <c r="S138" s="430">
        <f t="shared" si="20"/>
        <v>0</v>
      </c>
      <c r="T138" s="430">
        <f t="shared" si="20"/>
        <v>0</v>
      </c>
      <c r="U138" s="430">
        <f t="shared" si="20"/>
        <v>0</v>
      </c>
      <c r="V138" s="430">
        <f t="shared" si="20"/>
        <v>0</v>
      </c>
      <c r="W138" s="430">
        <f t="shared" si="20"/>
        <v>0</v>
      </c>
      <c r="X138" s="432">
        <f t="shared" si="20"/>
        <v>0</v>
      </c>
      <c r="Y138" s="432">
        <f t="shared" si="20"/>
        <v>0</v>
      </c>
      <c r="Z138" s="432">
        <f t="shared" si="20"/>
        <v>0</v>
      </c>
      <c r="AA138" s="432">
        <f t="shared" si="20"/>
        <v>0</v>
      </c>
      <c r="AB138" s="432">
        <f t="shared" si="20"/>
        <v>0</v>
      </c>
      <c r="AC138" s="432">
        <f t="shared" si="20"/>
        <v>0</v>
      </c>
      <c r="AD138" s="432">
        <f t="shared" si="20"/>
        <v>0</v>
      </c>
      <c r="AE138" s="432">
        <f t="shared" si="20"/>
        <v>0</v>
      </c>
      <c r="AF138" s="430">
        <f t="shared" si="20"/>
        <v>0</v>
      </c>
      <c r="AG138" s="430">
        <f t="shared" si="20"/>
        <v>0</v>
      </c>
      <c r="AH138" s="430">
        <f t="shared" si="20"/>
        <v>0</v>
      </c>
      <c r="AI138" s="430">
        <f t="shared" si="20"/>
        <v>0</v>
      </c>
      <c r="AJ138" s="478">
        <f t="shared" si="20"/>
        <v>0</v>
      </c>
      <c r="AK138" s="474">
        <f>SUM(C138:AJ138)</f>
        <v>0</v>
      </c>
      <c r="AL138" s="479"/>
      <c r="AN138" s="475"/>
      <c r="AO138" s="471"/>
      <c r="AP138" s="475"/>
    </row>
    <row r="139" spans="1:42" s="411" customFormat="1" ht="10.5" customHeight="1">
      <c r="A139" s="435"/>
      <c r="B139" s="436"/>
      <c r="C139" s="337"/>
      <c r="D139" s="337"/>
      <c r="E139" s="337"/>
      <c r="F139" s="337"/>
      <c r="G139" s="337"/>
      <c r="H139" s="337"/>
      <c r="I139" s="337"/>
      <c r="J139" s="337"/>
      <c r="K139" s="337"/>
      <c r="L139" s="337"/>
      <c r="M139" s="337"/>
      <c r="N139" s="337"/>
      <c r="O139" s="337"/>
      <c r="P139" s="337"/>
      <c r="Q139" s="337"/>
      <c r="R139" s="337"/>
      <c r="S139" s="337"/>
      <c r="T139" s="337"/>
      <c r="U139" s="337"/>
      <c r="V139" s="337"/>
      <c r="W139" s="337"/>
      <c r="X139" s="337"/>
      <c r="Y139" s="337"/>
      <c r="Z139" s="337"/>
      <c r="AA139" s="337"/>
      <c r="AB139" s="337"/>
      <c r="AC139" s="337"/>
      <c r="AD139" s="337"/>
      <c r="AE139" s="337"/>
      <c r="AF139" s="337"/>
      <c r="AG139" s="337"/>
      <c r="AH139" s="337"/>
      <c r="AI139" s="337"/>
      <c r="AJ139" s="374"/>
      <c r="AK139" s="476"/>
      <c r="AL139" s="334"/>
      <c r="AM139" s="457"/>
      <c r="AN139" s="471"/>
      <c r="AO139" s="369"/>
      <c r="AP139" s="470"/>
    </row>
    <row r="140" spans="1:42" s="411" customFormat="1" ht="16.5" customHeight="1">
      <c r="A140" s="594" t="s">
        <v>203</v>
      </c>
      <c r="B140" s="595"/>
      <c r="C140" s="412"/>
      <c r="D140" s="337"/>
      <c r="E140" s="337"/>
      <c r="F140" s="337"/>
      <c r="G140" s="337"/>
      <c r="H140" s="337"/>
      <c r="I140" s="337"/>
      <c r="J140" s="337"/>
      <c r="K140" s="337"/>
      <c r="L140" s="337"/>
      <c r="M140" s="337"/>
      <c r="N140" s="337"/>
      <c r="O140" s="337"/>
      <c r="P140" s="337"/>
      <c r="Q140" s="337"/>
      <c r="R140" s="337"/>
      <c r="S140" s="337"/>
      <c r="T140" s="337"/>
      <c r="U140" s="337"/>
      <c r="V140" s="337"/>
      <c r="W140" s="337"/>
      <c r="X140" s="337"/>
      <c r="Y140" s="337"/>
      <c r="Z140" s="337"/>
      <c r="AA140" s="337"/>
      <c r="AB140" s="337"/>
      <c r="AC140" s="337"/>
      <c r="AD140" s="337"/>
      <c r="AE140" s="337"/>
      <c r="AF140" s="337"/>
      <c r="AG140" s="337"/>
      <c r="AH140" s="337"/>
      <c r="AI140" s="337"/>
      <c r="AJ140" s="374"/>
      <c r="AK140" s="410"/>
      <c r="AL140" s="334"/>
      <c r="AM140" s="456"/>
      <c r="AN140" s="467"/>
      <c r="AO140" s="467"/>
      <c r="AP140" s="470"/>
    </row>
    <row r="141" spans="1:42" ht="10.5" customHeight="1">
      <c r="A141" s="370"/>
      <c r="B141" s="371"/>
      <c r="C141" s="338"/>
      <c r="D141" s="338"/>
      <c r="E141" s="338"/>
      <c r="F141" s="338"/>
      <c r="G141" s="338"/>
      <c r="H141" s="338"/>
      <c r="I141" s="338"/>
      <c r="J141" s="338"/>
      <c r="K141" s="338"/>
      <c r="L141" s="338"/>
      <c r="M141" s="338"/>
      <c r="N141" s="338"/>
      <c r="O141" s="338"/>
      <c r="P141" s="338"/>
      <c r="Q141" s="338"/>
      <c r="R141" s="338"/>
      <c r="S141" s="338"/>
      <c r="T141" s="338"/>
      <c r="U141" s="338"/>
      <c r="V141" s="338"/>
      <c r="W141" s="338"/>
      <c r="X141" s="338"/>
      <c r="Y141" s="338"/>
      <c r="Z141" s="338"/>
      <c r="AA141" s="338"/>
      <c r="AB141" s="338"/>
      <c r="AC141" s="338"/>
      <c r="AD141" s="338"/>
      <c r="AE141" s="338"/>
      <c r="AF141" s="338"/>
      <c r="AG141" s="338"/>
      <c r="AH141" s="338"/>
      <c r="AI141" s="338"/>
      <c r="AJ141" s="372"/>
      <c r="AK141" s="339"/>
      <c r="AL141" s="334"/>
      <c r="AM141" s="457"/>
      <c r="AN141" s="471"/>
      <c r="AO141" s="471"/>
      <c r="AP141" s="462"/>
    </row>
    <row r="142" spans="1:42" ht="10.5" customHeight="1">
      <c r="A142" s="596" t="s">
        <v>204</v>
      </c>
      <c r="B142" s="597"/>
      <c r="C142" s="337"/>
      <c r="D142" s="337"/>
      <c r="E142" s="337"/>
      <c r="F142" s="337"/>
      <c r="G142" s="337"/>
      <c r="H142" s="337"/>
      <c r="I142" s="337"/>
      <c r="J142" s="337"/>
      <c r="K142" s="337"/>
      <c r="L142" s="337"/>
      <c r="M142" s="337"/>
      <c r="N142" s="337"/>
      <c r="O142" s="337"/>
      <c r="P142" s="337"/>
      <c r="Q142" s="337"/>
      <c r="R142" s="337"/>
      <c r="S142" s="337"/>
      <c r="T142" s="337"/>
      <c r="U142" s="337"/>
      <c r="V142" s="337"/>
      <c r="W142" s="337"/>
      <c r="X142" s="337"/>
      <c r="Y142" s="337"/>
      <c r="Z142" s="337"/>
      <c r="AA142" s="337"/>
      <c r="AB142" s="337"/>
      <c r="AC142" s="337"/>
      <c r="AD142" s="337"/>
      <c r="AE142" s="337"/>
      <c r="AF142" s="337"/>
      <c r="AG142" s="337"/>
      <c r="AH142" s="337"/>
      <c r="AI142" s="337"/>
      <c r="AJ142" s="374"/>
      <c r="AK142" s="410"/>
      <c r="AL142" s="334"/>
      <c r="AM142" s="457"/>
      <c r="AN142" s="471"/>
      <c r="AO142" s="471"/>
      <c r="AP142" s="462"/>
    </row>
    <row r="143" spans="1:42" ht="14.25" customHeight="1">
      <c r="A143" s="437" t="s">
        <v>205</v>
      </c>
      <c r="B143" s="438" t="s">
        <v>206</v>
      </c>
      <c r="C143" s="412"/>
      <c r="D143" s="337"/>
      <c r="E143" s="337"/>
      <c r="F143" s="337"/>
      <c r="G143" s="342"/>
      <c r="H143" s="338"/>
      <c r="I143" s="338"/>
      <c r="J143" s="338"/>
      <c r="K143" s="338"/>
      <c r="L143" s="338"/>
      <c r="M143" s="342"/>
      <c r="N143" s="337"/>
      <c r="O143" s="337"/>
      <c r="P143" s="337"/>
      <c r="Q143" s="337"/>
      <c r="R143" s="338"/>
      <c r="S143" s="337"/>
      <c r="T143" s="337"/>
      <c r="U143" s="337"/>
      <c r="V143" s="338"/>
      <c r="W143" s="338"/>
      <c r="X143" s="337"/>
      <c r="Y143" s="337"/>
      <c r="Z143" s="337"/>
      <c r="AA143" s="337"/>
      <c r="AB143" s="337"/>
      <c r="AC143" s="342"/>
      <c r="AD143" s="337"/>
      <c r="AE143" s="337"/>
      <c r="AF143" s="337"/>
      <c r="AG143" s="337"/>
      <c r="AH143" s="337"/>
      <c r="AI143" s="338"/>
      <c r="AJ143" s="419"/>
      <c r="AK143" s="469">
        <f aca="true" t="shared" si="21" ref="AK143:AK165">SUM(C143:AJ143)</f>
        <v>0</v>
      </c>
      <c r="AL143" s="334"/>
      <c r="AM143" s="457"/>
      <c r="AN143" s="462"/>
      <c r="AO143" s="471"/>
      <c r="AP143" s="462"/>
    </row>
    <row r="144" spans="1:42" ht="14.25" customHeight="1">
      <c r="A144" s="437" t="s">
        <v>207</v>
      </c>
      <c r="B144" s="438" t="s">
        <v>208</v>
      </c>
      <c r="C144" s="412"/>
      <c r="D144" s="337"/>
      <c r="E144" s="337"/>
      <c r="F144" s="346"/>
      <c r="G144" s="342"/>
      <c r="H144" s="342"/>
      <c r="I144" s="342"/>
      <c r="J144" s="342"/>
      <c r="K144" s="342"/>
      <c r="L144" s="342"/>
      <c r="M144" s="342"/>
      <c r="N144" s="337"/>
      <c r="O144" s="337"/>
      <c r="P144" s="337"/>
      <c r="Q144" s="346"/>
      <c r="R144" s="342"/>
      <c r="S144" s="345"/>
      <c r="T144" s="337"/>
      <c r="U144" s="346"/>
      <c r="V144" s="342"/>
      <c r="W144" s="342"/>
      <c r="X144" s="337"/>
      <c r="Y144" s="337"/>
      <c r="Z144" s="337"/>
      <c r="AA144" s="337"/>
      <c r="AB144" s="337"/>
      <c r="AC144" s="337"/>
      <c r="AD144" s="337"/>
      <c r="AE144" s="337"/>
      <c r="AF144" s="338"/>
      <c r="AG144" s="337"/>
      <c r="AH144" s="346"/>
      <c r="AI144" s="342"/>
      <c r="AJ144" s="419"/>
      <c r="AK144" s="469">
        <f t="shared" si="21"/>
        <v>0</v>
      </c>
      <c r="AL144" s="334"/>
      <c r="AM144" s="457"/>
      <c r="AN144" s="462"/>
      <c r="AO144" s="471"/>
      <c r="AP144" s="462"/>
    </row>
    <row r="145" spans="1:42" ht="14.25" customHeight="1">
      <c r="A145" s="437" t="s">
        <v>808</v>
      </c>
      <c r="B145" s="438" t="s">
        <v>809</v>
      </c>
      <c r="C145" s="412"/>
      <c r="D145" s="337"/>
      <c r="E145" s="337"/>
      <c r="F145" s="346"/>
      <c r="G145" s="342"/>
      <c r="H145" s="383"/>
      <c r="I145" s="338"/>
      <c r="J145" s="338"/>
      <c r="K145" s="338"/>
      <c r="L145" s="338"/>
      <c r="M145" s="338"/>
      <c r="N145" s="337"/>
      <c r="O145" s="337"/>
      <c r="P145" s="337"/>
      <c r="Q145" s="346"/>
      <c r="R145" s="342"/>
      <c r="S145" s="345"/>
      <c r="T145" s="337"/>
      <c r="U145" s="346"/>
      <c r="V145" s="342"/>
      <c r="W145" s="342"/>
      <c r="X145" s="345"/>
      <c r="Y145" s="337"/>
      <c r="Z145" s="337"/>
      <c r="AA145" s="337"/>
      <c r="AB145" s="337"/>
      <c r="AC145" s="337"/>
      <c r="AD145" s="337"/>
      <c r="AE145" s="346"/>
      <c r="AF145" s="342"/>
      <c r="AG145" s="345"/>
      <c r="AH145" s="346"/>
      <c r="AI145" s="342"/>
      <c r="AJ145" s="419"/>
      <c r="AK145" s="469">
        <f>SUM(C145:AJ145)</f>
        <v>0</v>
      </c>
      <c r="AL145" s="334"/>
      <c r="AM145" s="457"/>
      <c r="AN145" s="462"/>
      <c r="AO145" s="471"/>
      <c r="AP145" s="462"/>
    </row>
    <row r="146" spans="1:42" ht="14.25" customHeight="1">
      <c r="A146" s="437" t="s">
        <v>810</v>
      </c>
      <c r="B146" s="438" t="s">
        <v>209</v>
      </c>
      <c r="C146" s="412"/>
      <c r="D146" s="337"/>
      <c r="E146" s="337"/>
      <c r="F146" s="346"/>
      <c r="G146" s="342"/>
      <c r="H146" s="342"/>
      <c r="I146" s="342"/>
      <c r="J146" s="342"/>
      <c r="K146" s="342"/>
      <c r="L146" s="342"/>
      <c r="M146" s="342"/>
      <c r="N146" s="337"/>
      <c r="O146" s="337"/>
      <c r="P146" s="337"/>
      <c r="Q146" s="346"/>
      <c r="R146" s="342"/>
      <c r="S146" s="345"/>
      <c r="T146" s="337"/>
      <c r="U146" s="346"/>
      <c r="V146" s="342"/>
      <c r="W146" s="342"/>
      <c r="X146" s="337"/>
      <c r="Y146" s="337"/>
      <c r="Z146" s="337"/>
      <c r="AA146" s="337"/>
      <c r="AB146" s="337"/>
      <c r="AC146" s="337"/>
      <c r="AD146" s="337"/>
      <c r="AE146" s="337"/>
      <c r="AF146" s="342"/>
      <c r="AG146" s="345"/>
      <c r="AH146" s="346"/>
      <c r="AI146" s="342"/>
      <c r="AJ146" s="419"/>
      <c r="AK146" s="469">
        <f>SUM(C146:AJ146)</f>
        <v>0</v>
      </c>
      <c r="AL146" s="334"/>
      <c r="AM146" s="457"/>
      <c r="AN146" s="462"/>
      <c r="AO146" s="471"/>
      <c r="AP146" s="462"/>
    </row>
    <row r="147" spans="1:42" ht="14.25" customHeight="1">
      <c r="A147" s="437" t="s">
        <v>811</v>
      </c>
      <c r="B147" s="438" t="s">
        <v>812</v>
      </c>
      <c r="C147" s="412"/>
      <c r="D147" s="337"/>
      <c r="E147" s="337"/>
      <c r="F147" s="346"/>
      <c r="G147" s="342"/>
      <c r="H147" s="342"/>
      <c r="I147" s="342"/>
      <c r="J147" s="342"/>
      <c r="K147" s="342"/>
      <c r="L147" s="342"/>
      <c r="M147" s="342"/>
      <c r="N147" s="337"/>
      <c r="O147" s="337"/>
      <c r="P147" s="338"/>
      <c r="Q147" s="346"/>
      <c r="R147" s="342"/>
      <c r="S147" s="345"/>
      <c r="T147" s="337"/>
      <c r="U147" s="346"/>
      <c r="V147" s="342"/>
      <c r="W147" s="342"/>
      <c r="X147" s="337"/>
      <c r="Y147" s="337"/>
      <c r="Z147" s="337"/>
      <c r="AA147" s="337"/>
      <c r="AB147" s="337"/>
      <c r="AC147" s="337"/>
      <c r="AD147" s="337"/>
      <c r="AE147" s="337"/>
      <c r="AF147" s="342"/>
      <c r="AG147" s="345"/>
      <c r="AH147" s="346"/>
      <c r="AI147" s="342"/>
      <c r="AJ147" s="419"/>
      <c r="AK147" s="469">
        <f>SUM(C147:AJ147)</f>
        <v>0</v>
      </c>
      <c r="AL147" s="334"/>
      <c r="AM147" s="457"/>
      <c r="AN147" s="462"/>
      <c r="AO147" s="471"/>
      <c r="AP147" s="462"/>
    </row>
    <row r="148" spans="1:42" ht="14.25" customHeight="1">
      <c r="A148" s="437" t="s">
        <v>210</v>
      </c>
      <c r="B148" s="438" t="s">
        <v>211</v>
      </c>
      <c r="C148" s="412"/>
      <c r="D148" s="337"/>
      <c r="E148" s="337"/>
      <c r="F148" s="346"/>
      <c r="G148" s="342"/>
      <c r="H148" s="342"/>
      <c r="I148" s="342"/>
      <c r="J148" s="342"/>
      <c r="K148" s="342"/>
      <c r="L148" s="342"/>
      <c r="M148" s="342"/>
      <c r="N148" s="337"/>
      <c r="O148" s="337"/>
      <c r="P148" s="342"/>
      <c r="Q148" s="346"/>
      <c r="R148" s="342"/>
      <c r="S148" s="345"/>
      <c r="T148" s="337"/>
      <c r="U148" s="346"/>
      <c r="V148" s="342"/>
      <c r="W148" s="342"/>
      <c r="X148" s="337"/>
      <c r="Y148" s="337"/>
      <c r="Z148" s="337"/>
      <c r="AA148" s="337"/>
      <c r="AB148" s="337"/>
      <c r="AC148" s="337"/>
      <c r="AD148" s="337"/>
      <c r="AE148" s="337"/>
      <c r="AF148" s="342"/>
      <c r="AG148" s="345"/>
      <c r="AH148" s="346"/>
      <c r="AI148" s="342"/>
      <c r="AJ148" s="419"/>
      <c r="AK148" s="469">
        <f t="shared" si="21"/>
        <v>0</v>
      </c>
      <c r="AL148" s="334"/>
      <c r="AM148" s="457"/>
      <c r="AN148" s="462"/>
      <c r="AO148" s="471"/>
      <c r="AP148" s="462"/>
    </row>
    <row r="149" spans="1:42" ht="14.25" customHeight="1">
      <c r="A149" s="437" t="s">
        <v>212</v>
      </c>
      <c r="B149" s="438" t="s">
        <v>213</v>
      </c>
      <c r="C149" s="412"/>
      <c r="D149" s="337"/>
      <c r="E149" s="337"/>
      <c r="F149" s="346"/>
      <c r="G149" s="342"/>
      <c r="H149" s="342"/>
      <c r="I149" s="342"/>
      <c r="J149" s="342"/>
      <c r="K149" s="342"/>
      <c r="L149" s="342"/>
      <c r="M149" s="342"/>
      <c r="N149" s="337"/>
      <c r="O149" s="337"/>
      <c r="P149" s="342"/>
      <c r="Q149" s="346"/>
      <c r="R149" s="342"/>
      <c r="S149" s="345"/>
      <c r="T149" s="337"/>
      <c r="U149" s="346"/>
      <c r="V149" s="342"/>
      <c r="W149" s="342"/>
      <c r="X149" s="337"/>
      <c r="Y149" s="337"/>
      <c r="Z149" s="337"/>
      <c r="AA149" s="337"/>
      <c r="AB149" s="337"/>
      <c r="AC149" s="337"/>
      <c r="AD149" s="337"/>
      <c r="AE149" s="337"/>
      <c r="AF149" s="342"/>
      <c r="AG149" s="345"/>
      <c r="AH149" s="346"/>
      <c r="AI149" s="342"/>
      <c r="AJ149" s="419"/>
      <c r="AK149" s="469">
        <f t="shared" si="21"/>
        <v>0</v>
      </c>
      <c r="AL149" s="334"/>
      <c r="AM149" s="457"/>
      <c r="AN149" s="462"/>
      <c r="AO149" s="471"/>
      <c r="AP149" s="462"/>
    </row>
    <row r="150" spans="1:42" ht="14.25" customHeight="1">
      <c r="A150" s="437" t="s">
        <v>214</v>
      </c>
      <c r="B150" s="438" t="s">
        <v>215</v>
      </c>
      <c r="C150" s="412"/>
      <c r="D150" s="337"/>
      <c r="E150" s="337"/>
      <c r="F150" s="346"/>
      <c r="G150" s="342"/>
      <c r="H150" s="342"/>
      <c r="I150" s="342"/>
      <c r="J150" s="342"/>
      <c r="K150" s="342"/>
      <c r="L150" s="342"/>
      <c r="M150" s="342"/>
      <c r="N150" s="337"/>
      <c r="O150" s="337"/>
      <c r="P150" s="342"/>
      <c r="Q150" s="346"/>
      <c r="R150" s="342"/>
      <c r="S150" s="345"/>
      <c r="T150" s="337"/>
      <c r="U150" s="346"/>
      <c r="V150" s="342"/>
      <c r="W150" s="342"/>
      <c r="X150" s="337"/>
      <c r="Y150" s="337"/>
      <c r="Z150" s="337"/>
      <c r="AA150" s="337"/>
      <c r="AB150" s="337"/>
      <c r="AC150" s="337"/>
      <c r="AD150" s="337"/>
      <c r="AE150" s="337"/>
      <c r="AF150" s="342"/>
      <c r="AG150" s="345"/>
      <c r="AH150" s="346"/>
      <c r="AI150" s="342"/>
      <c r="AJ150" s="419"/>
      <c r="AK150" s="469">
        <f t="shared" si="21"/>
        <v>0</v>
      </c>
      <c r="AL150" s="334"/>
      <c r="AM150" s="457"/>
      <c r="AN150" s="462"/>
      <c r="AO150" s="471"/>
      <c r="AP150" s="462"/>
    </row>
    <row r="151" spans="1:42" ht="14.25" customHeight="1">
      <c r="A151" s="437" t="s">
        <v>216</v>
      </c>
      <c r="B151" s="438" t="s">
        <v>217</v>
      </c>
      <c r="C151" s="412"/>
      <c r="D151" s="337"/>
      <c r="E151" s="337"/>
      <c r="F151" s="346"/>
      <c r="G151" s="342"/>
      <c r="H151" s="342"/>
      <c r="I151" s="342"/>
      <c r="J151" s="342"/>
      <c r="K151" s="342"/>
      <c r="L151" s="342"/>
      <c r="M151" s="342"/>
      <c r="N151" s="337"/>
      <c r="O151" s="337"/>
      <c r="P151" s="337"/>
      <c r="Q151" s="346"/>
      <c r="R151" s="342"/>
      <c r="S151" s="345"/>
      <c r="T151" s="337"/>
      <c r="U151" s="346"/>
      <c r="V151" s="342"/>
      <c r="W151" s="342"/>
      <c r="X151" s="337"/>
      <c r="Y151" s="337"/>
      <c r="Z151" s="337"/>
      <c r="AA151" s="337"/>
      <c r="AB151" s="337"/>
      <c r="AC151" s="337"/>
      <c r="AD151" s="337"/>
      <c r="AE151" s="337"/>
      <c r="AF151" s="342"/>
      <c r="AG151" s="345"/>
      <c r="AH151" s="346"/>
      <c r="AI151" s="342"/>
      <c r="AJ151" s="419"/>
      <c r="AK151" s="469">
        <f t="shared" si="21"/>
        <v>0</v>
      </c>
      <c r="AL151" s="334"/>
      <c r="AM151" s="457"/>
      <c r="AN151" s="462"/>
      <c r="AO151" s="471"/>
      <c r="AP151" s="462"/>
    </row>
    <row r="152" spans="1:42" ht="14.25" customHeight="1">
      <c r="A152" s="437" t="s">
        <v>218</v>
      </c>
      <c r="B152" s="438" t="s">
        <v>219</v>
      </c>
      <c r="C152" s="412"/>
      <c r="D152" s="337"/>
      <c r="E152" s="337"/>
      <c r="F152" s="346"/>
      <c r="G152" s="342"/>
      <c r="H152" s="342"/>
      <c r="I152" s="342"/>
      <c r="J152" s="342"/>
      <c r="K152" s="342"/>
      <c r="L152" s="342"/>
      <c r="M152" s="342"/>
      <c r="N152" s="337"/>
      <c r="O152" s="337"/>
      <c r="P152" s="337"/>
      <c r="Q152" s="346"/>
      <c r="R152" s="342"/>
      <c r="S152" s="345"/>
      <c r="T152" s="337"/>
      <c r="U152" s="346"/>
      <c r="V152" s="342"/>
      <c r="W152" s="342"/>
      <c r="X152" s="337"/>
      <c r="Y152" s="337"/>
      <c r="Z152" s="337"/>
      <c r="AA152" s="337"/>
      <c r="AB152" s="337"/>
      <c r="AC152" s="337"/>
      <c r="AD152" s="337"/>
      <c r="AE152" s="337"/>
      <c r="AF152" s="342"/>
      <c r="AG152" s="345"/>
      <c r="AH152" s="346"/>
      <c r="AI152" s="342"/>
      <c r="AJ152" s="419"/>
      <c r="AK152" s="469">
        <f t="shared" si="21"/>
        <v>0</v>
      </c>
      <c r="AL152" s="334"/>
      <c r="AM152" s="457"/>
      <c r="AN152" s="462"/>
      <c r="AO152" s="471"/>
      <c r="AP152" s="462"/>
    </row>
    <row r="153" spans="1:42" ht="14.25" customHeight="1">
      <c r="A153" s="437" t="s">
        <v>220</v>
      </c>
      <c r="B153" s="438" t="s">
        <v>221</v>
      </c>
      <c r="C153" s="412"/>
      <c r="D153" s="337"/>
      <c r="E153" s="337"/>
      <c r="F153" s="346"/>
      <c r="G153" s="342"/>
      <c r="H153" s="342"/>
      <c r="I153" s="342"/>
      <c r="J153" s="342"/>
      <c r="K153" s="342"/>
      <c r="L153" s="342"/>
      <c r="M153" s="342"/>
      <c r="N153" s="337"/>
      <c r="O153" s="337"/>
      <c r="P153" s="337"/>
      <c r="Q153" s="346"/>
      <c r="R153" s="342"/>
      <c r="S153" s="345"/>
      <c r="T153" s="337"/>
      <c r="U153" s="346"/>
      <c r="V153" s="342"/>
      <c r="W153" s="342"/>
      <c r="X153" s="337"/>
      <c r="Y153" s="337"/>
      <c r="Z153" s="337"/>
      <c r="AA153" s="337"/>
      <c r="AB153" s="337"/>
      <c r="AC153" s="337"/>
      <c r="AD153" s="337"/>
      <c r="AE153" s="337"/>
      <c r="AF153" s="342"/>
      <c r="AG153" s="345"/>
      <c r="AH153" s="346"/>
      <c r="AI153" s="342"/>
      <c r="AJ153" s="419"/>
      <c r="AK153" s="469">
        <f t="shared" si="21"/>
        <v>0</v>
      </c>
      <c r="AL153" s="334"/>
      <c r="AM153" s="457"/>
      <c r="AN153" s="462"/>
      <c r="AO153" s="471"/>
      <c r="AP153" s="462"/>
    </row>
    <row r="154" spans="1:42" ht="14.25" customHeight="1">
      <c r="A154" s="437" t="s">
        <v>222</v>
      </c>
      <c r="B154" s="438" t="s">
        <v>223</v>
      </c>
      <c r="C154" s="337"/>
      <c r="D154" s="337"/>
      <c r="E154" s="337"/>
      <c r="F154" s="337"/>
      <c r="G154" s="337"/>
      <c r="H154" s="337"/>
      <c r="I154" s="337"/>
      <c r="J154" s="337"/>
      <c r="K154" s="337"/>
      <c r="L154" s="337"/>
      <c r="M154" s="337"/>
      <c r="N154" s="337"/>
      <c r="O154" s="337"/>
      <c r="P154" s="337"/>
      <c r="Q154" s="337"/>
      <c r="R154" s="337"/>
      <c r="S154" s="337"/>
      <c r="T154" s="337"/>
      <c r="U154" s="337"/>
      <c r="V154" s="337"/>
      <c r="W154" s="337"/>
      <c r="X154" s="337"/>
      <c r="Y154" s="337"/>
      <c r="Z154" s="337"/>
      <c r="AA154" s="337"/>
      <c r="AB154" s="337"/>
      <c r="AC154" s="418"/>
      <c r="AD154" s="342"/>
      <c r="AE154" s="345"/>
      <c r="AF154" s="337"/>
      <c r="AG154" s="337"/>
      <c r="AH154" s="337"/>
      <c r="AI154" s="337"/>
      <c r="AJ154" s="419"/>
      <c r="AK154" s="469">
        <f t="shared" si="21"/>
        <v>0</v>
      </c>
      <c r="AL154" s="334"/>
      <c r="AM154" s="457"/>
      <c r="AN154" s="462"/>
      <c r="AO154" s="471"/>
      <c r="AP154" s="462"/>
    </row>
    <row r="155" spans="1:42" ht="14.25" customHeight="1">
      <c r="A155" s="437" t="s">
        <v>224</v>
      </c>
      <c r="B155" s="438" t="s">
        <v>225</v>
      </c>
      <c r="C155" s="337"/>
      <c r="D155" s="337"/>
      <c r="E155" s="337"/>
      <c r="F155" s="337"/>
      <c r="G155" s="337"/>
      <c r="H155" s="337"/>
      <c r="I155" s="337"/>
      <c r="J155" s="337"/>
      <c r="K155" s="337"/>
      <c r="L155" s="337"/>
      <c r="M155" s="337"/>
      <c r="N155" s="337"/>
      <c r="O155" s="337"/>
      <c r="P155" s="337"/>
      <c r="Q155" s="337"/>
      <c r="R155" s="337"/>
      <c r="S155" s="337"/>
      <c r="T155" s="337"/>
      <c r="U155" s="337"/>
      <c r="V155" s="337"/>
      <c r="W155" s="337"/>
      <c r="X155" s="337"/>
      <c r="Y155" s="337"/>
      <c r="Z155" s="337"/>
      <c r="AA155" s="337"/>
      <c r="AB155" s="346"/>
      <c r="AC155" s="342"/>
      <c r="AD155" s="359"/>
      <c r="AE155" s="337"/>
      <c r="AF155" s="337"/>
      <c r="AG155" s="337"/>
      <c r="AH155" s="337"/>
      <c r="AI155" s="337"/>
      <c r="AJ155" s="419"/>
      <c r="AK155" s="469">
        <f t="shared" si="21"/>
        <v>0</v>
      </c>
      <c r="AL155" s="334"/>
      <c r="AM155" s="457"/>
      <c r="AN155" s="462"/>
      <c r="AO155" s="471"/>
      <c r="AP155" s="462"/>
    </row>
    <row r="156" spans="1:42" ht="14.25" customHeight="1">
      <c r="A156" s="437" t="s">
        <v>226</v>
      </c>
      <c r="B156" s="438" t="s">
        <v>227</v>
      </c>
      <c r="C156" s="337"/>
      <c r="D156" s="337"/>
      <c r="E156" s="337"/>
      <c r="F156" s="337"/>
      <c r="G156" s="337"/>
      <c r="H156" s="337"/>
      <c r="I156" s="337"/>
      <c r="J156" s="337"/>
      <c r="K156" s="337"/>
      <c r="L156" s="337"/>
      <c r="M156" s="337"/>
      <c r="N156" s="337"/>
      <c r="O156" s="337"/>
      <c r="P156" s="337"/>
      <c r="Q156" s="337"/>
      <c r="R156" s="337"/>
      <c r="S156" s="337"/>
      <c r="T156" s="337"/>
      <c r="U156" s="337"/>
      <c r="V156" s="337"/>
      <c r="W156" s="337"/>
      <c r="X156" s="337"/>
      <c r="Y156" s="337"/>
      <c r="Z156" s="337"/>
      <c r="AA156" s="337"/>
      <c r="AB156" s="346"/>
      <c r="AC156" s="342"/>
      <c r="AD156" s="342"/>
      <c r="AE156" s="345"/>
      <c r="AF156" s="337"/>
      <c r="AG156" s="337"/>
      <c r="AH156" s="337"/>
      <c r="AI156" s="337"/>
      <c r="AJ156" s="419"/>
      <c r="AK156" s="469">
        <f t="shared" si="21"/>
        <v>0</v>
      </c>
      <c r="AL156" s="334"/>
      <c r="AM156" s="457"/>
      <c r="AN156" s="462"/>
      <c r="AO156" s="471"/>
      <c r="AP156" s="462"/>
    </row>
    <row r="157" spans="1:42" ht="14.25" customHeight="1">
      <c r="A157" s="437" t="s">
        <v>228</v>
      </c>
      <c r="B157" s="438" t="s">
        <v>229</v>
      </c>
      <c r="C157" s="337"/>
      <c r="D157" s="337"/>
      <c r="E157" s="337"/>
      <c r="F157" s="337"/>
      <c r="G157" s="337"/>
      <c r="H157" s="337"/>
      <c r="I157" s="337"/>
      <c r="J157" s="337"/>
      <c r="K157" s="337"/>
      <c r="L157" s="337"/>
      <c r="M157" s="337"/>
      <c r="N157" s="337"/>
      <c r="O157" s="337"/>
      <c r="P157" s="337"/>
      <c r="Q157" s="337"/>
      <c r="R157" s="337"/>
      <c r="S157" s="337"/>
      <c r="T157" s="337"/>
      <c r="U157" s="337"/>
      <c r="V157" s="337"/>
      <c r="W157" s="337"/>
      <c r="X157" s="337"/>
      <c r="Y157" s="337"/>
      <c r="Z157" s="337"/>
      <c r="AA157" s="337"/>
      <c r="AB157" s="346"/>
      <c r="AC157" s="342"/>
      <c r="AD157" s="350"/>
      <c r="AE157" s="337"/>
      <c r="AF157" s="337"/>
      <c r="AG157" s="337"/>
      <c r="AH157" s="337"/>
      <c r="AI157" s="337"/>
      <c r="AJ157" s="419"/>
      <c r="AK157" s="469">
        <f t="shared" si="21"/>
        <v>0</v>
      </c>
      <c r="AL157" s="334"/>
      <c r="AM157" s="457"/>
      <c r="AN157" s="462"/>
      <c r="AO157" s="471"/>
      <c r="AP157" s="462"/>
    </row>
    <row r="158" spans="1:42" ht="14.25" customHeight="1">
      <c r="A158" s="437" t="s">
        <v>230</v>
      </c>
      <c r="B158" s="438" t="s">
        <v>231</v>
      </c>
      <c r="C158" s="337"/>
      <c r="D158" s="337"/>
      <c r="E158" s="337"/>
      <c r="F158" s="337"/>
      <c r="G158" s="337"/>
      <c r="H158" s="337"/>
      <c r="I158" s="337"/>
      <c r="J158" s="337"/>
      <c r="K158" s="337"/>
      <c r="L158" s="337"/>
      <c r="M158" s="337"/>
      <c r="N158" s="337"/>
      <c r="O158" s="337"/>
      <c r="P158" s="337"/>
      <c r="Q158" s="337"/>
      <c r="R158" s="337"/>
      <c r="S158" s="337"/>
      <c r="T158" s="337"/>
      <c r="U158" s="337"/>
      <c r="V158" s="337"/>
      <c r="W158" s="337"/>
      <c r="X158" s="337"/>
      <c r="Y158" s="337"/>
      <c r="Z158" s="337"/>
      <c r="AA158" s="337"/>
      <c r="AB158" s="346"/>
      <c r="AC158" s="342"/>
      <c r="AD158" s="345"/>
      <c r="AE158" s="337"/>
      <c r="AF158" s="337"/>
      <c r="AG158" s="337"/>
      <c r="AH158" s="337"/>
      <c r="AI158" s="337"/>
      <c r="AJ158" s="419"/>
      <c r="AK158" s="469">
        <f t="shared" si="21"/>
        <v>0</v>
      </c>
      <c r="AL158" s="334"/>
      <c r="AM158" s="457"/>
      <c r="AN158" s="462"/>
      <c r="AO158" s="471"/>
      <c r="AP158" s="462"/>
    </row>
    <row r="159" spans="1:42" ht="14.25" customHeight="1">
      <c r="A159" s="437" t="s">
        <v>232</v>
      </c>
      <c r="B159" s="438" t="s">
        <v>233</v>
      </c>
      <c r="C159" s="337"/>
      <c r="D159" s="337"/>
      <c r="E159" s="337"/>
      <c r="F159" s="337"/>
      <c r="G159" s="337"/>
      <c r="H159" s="337"/>
      <c r="I159" s="337"/>
      <c r="J159" s="337"/>
      <c r="K159" s="337"/>
      <c r="L159" s="337"/>
      <c r="M159" s="337"/>
      <c r="N159" s="337"/>
      <c r="O159" s="337"/>
      <c r="P159" s="337"/>
      <c r="Q159" s="337"/>
      <c r="R159" s="337"/>
      <c r="S159" s="337"/>
      <c r="T159" s="337"/>
      <c r="U159" s="337"/>
      <c r="V159" s="337"/>
      <c r="W159" s="337"/>
      <c r="X159" s="337"/>
      <c r="Y159" s="337"/>
      <c r="Z159" s="337"/>
      <c r="AA159" s="337"/>
      <c r="AB159" s="346"/>
      <c r="AC159" s="342"/>
      <c r="AD159" s="345"/>
      <c r="AE159" s="337"/>
      <c r="AF159" s="337"/>
      <c r="AG159" s="337"/>
      <c r="AH159" s="337"/>
      <c r="AI159" s="337"/>
      <c r="AJ159" s="419"/>
      <c r="AK159" s="469">
        <f t="shared" si="21"/>
        <v>0</v>
      </c>
      <c r="AL159" s="334"/>
      <c r="AM159" s="457"/>
      <c r="AN159" s="462"/>
      <c r="AO159" s="471"/>
      <c r="AP159" s="462"/>
    </row>
    <row r="160" spans="1:42" ht="14.25" customHeight="1">
      <c r="A160" s="439" t="s">
        <v>419</v>
      </c>
      <c r="B160" s="440" t="s">
        <v>489</v>
      </c>
      <c r="C160" s="337"/>
      <c r="D160" s="337"/>
      <c r="E160" s="337"/>
      <c r="F160" s="337"/>
      <c r="G160" s="337"/>
      <c r="H160" s="337"/>
      <c r="I160" s="337"/>
      <c r="J160" s="337"/>
      <c r="K160" s="337"/>
      <c r="L160" s="337"/>
      <c r="M160" s="337"/>
      <c r="N160" s="337"/>
      <c r="O160" s="337"/>
      <c r="P160" s="337"/>
      <c r="Q160" s="337"/>
      <c r="R160" s="337"/>
      <c r="S160" s="337"/>
      <c r="T160" s="337"/>
      <c r="U160" s="337"/>
      <c r="V160" s="337"/>
      <c r="W160" s="337"/>
      <c r="X160" s="337"/>
      <c r="Y160" s="337"/>
      <c r="Z160" s="337"/>
      <c r="AA160" s="337"/>
      <c r="AB160" s="337"/>
      <c r="AC160" s="386"/>
      <c r="AD160" s="337"/>
      <c r="AE160" s="337"/>
      <c r="AF160" s="337"/>
      <c r="AG160" s="337"/>
      <c r="AH160" s="337"/>
      <c r="AI160" s="337"/>
      <c r="AJ160" s="419"/>
      <c r="AK160" s="469">
        <f t="shared" si="21"/>
        <v>0</v>
      </c>
      <c r="AL160" s="334"/>
      <c r="AM160" s="457"/>
      <c r="AN160" s="462"/>
      <c r="AO160" s="471"/>
      <c r="AP160" s="462"/>
    </row>
    <row r="161" spans="1:42" ht="14.25" customHeight="1">
      <c r="A161" s="439" t="s">
        <v>420</v>
      </c>
      <c r="B161" s="440" t="s">
        <v>234</v>
      </c>
      <c r="C161" s="337"/>
      <c r="D161" s="337"/>
      <c r="E161" s="337"/>
      <c r="F161" s="337"/>
      <c r="G161" s="337"/>
      <c r="H161" s="337"/>
      <c r="I161" s="337"/>
      <c r="J161" s="337"/>
      <c r="K161" s="337"/>
      <c r="L161" s="337"/>
      <c r="M161" s="337"/>
      <c r="N161" s="337"/>
      <c r="O161" s="337"/>
      <c r="P161" s="337"/>
      <c r="Q161" s="337"/>
      <c r="R161" s="337"/>
      <c r="S161" s="337"/>
      <c r="T161" s="337"/>
      <c r="U161" s="337"/>
      <c r="V161" s="337"/>
      <c r="W161" s="337"/>
      <c r="X161" s="337"/>
      <c r="Y161" s="337"/>
      <c r="Z161" s="338"/>
      <c r="AA161" s="337"/>
      <c r="AB161" s="337"/>
      <c r="AC161" s="342"/>
      <c r="AD161" s="337"/>
      <c r="AE161" s="337"/>
      <c r="AF161" s="337"/>
      <c r="AG161" s="337"/>
      <c r="AH161" s="337"/>
      <c r="AI161" s="337"/>
      <c r="AJ161" s="419"/>
      <c r="AK161" s="469">
        <f t="shared" si="21"/>
        <v>0</v>
      </c>
      <c r="AL161" s="334"/>
      <c r="AM161" s="457"/>
      <c r="AN161" s="462"/>
      <c r="AO161" s="471"/>
      <c r="AP161" s="462"/>
    </row>
    <row r="162" spans="1:42" ht="14.25" customHeight="1">
      <c r="A162" s="439" t="s">
        <v>421</v>
      </c>
      <c r="B162" s="440" t="s">
        <v>549</v>
      </c>
      <c r="C162" s="337"/>
      <c r="D162" s="337"/>
      <c r="E162" s="337"/>
      <c r="F162" s="337"/>
      <c r="G162" s="337"/>
      <c r="H162" s="337"/>
      <c r="I162" s="337"/>
      <c r="J162" s="337"/>
      <c r="K162" s="337"/>
      <c r="L162" s="337"/>
      <c r="M162" s="337"/>
      <c r="N162" s="337"/>
      <c r="O162" s="337"/>
      <c r="P162" s="337"/>
      <c r="Q162" s="337"/>
      <c r="R162" s="337"/>
      <c r="S162" s="337"/>
      <c r="T162" s="337"/>
      <c r="U162" s="337"/>
      <c r="V162" s="337"/>
      <c r="W162" s="337"/>
      <c r="X162" s="337"/>
      <c r="Y162" s="337"/>
      <c r="Z162" s="342"/>
      <c r="AA162" s="337"/>
      <c r="AB162" s="337"/>
      <c r="AC162" s="337"/>
      <c r="AD162" s="337"/>
      <c r="AE162" s="337"/>
      <c r="AF162" s="337"/>
      <c r="AG162" s="337"/>
      <c r="AH162" s="337"/>
      <c r="AI162" s="337"/>
      <c r="AJ162" s="419"/>
      <c r="AK162" s="469">
        <f t="shared" si="21"/>
        <v>0</v>
      </c>
      <c r="AL162" s="334"/>
      <c r="AM162" s="457"/>
      <c r="AN162" s="462"/>
      <c r="AO162" s="471"/>
      <c r="AP162" s="462"/>
    </row>
    <row r="163" spans="1:42" ht="14.25" customHeight="1">
      <c r="A163" s="439" t="s">
        <v>422</v>
      </c>
      <c r="B163" s="440" t="s">
        <v>548</v>
      </c>
      <c r="C163" s="337"/>
      <c r="D163" s="337"/>
      <c r="E163" s="337"/>
      <c r="F163" s="337"/>
      <c r="G163" s="337"/>
      <c r="H163" s="337"/>
      <c r="I163" s="337"/>
      <c r="J163" s="337"/>
      <c r="K163" s="337"/>
      <c r="L163" s="337"/>
      <c r="M163" s="337"/>
      <c r="N163" s="337"/>
      <c r="O163" s="337"/>
      <c r="P163" s="337"/>
      <c r="Q163" s="337"/>
      <c r="R163" s="337"/>
      <c r="S163" s="337"/>
      <c r="T163" s="337"/>
      <c r="U163" s="337"/>
      <c r="V163" s="337"/>
      <c r="W163" s="337"/>
      <c r="X163" s="337"/>
      <c r="Y163" s="337"/>
      <c r="Z163" s="342"/>
      <c r="AA163" s="337"/>
      <c r="AB163" s="337"/>
      <c r="AC163" s="337"/>
      <c r="AD163" s="337"/>
      <c r="AE163" s="337"/>
      <c r="AF163" s="337"/>
      <c r="AG163" s="337"/>
      <c r="AH163" s="337"/>
      <c r="AI163" s="337"/>
      <c r="AJ163" s="419"/>
      <c r="AK163" s="469">
        <f t="shared" si="21"/>
        <v>0</v>
      </c>
      <c r="AL163" s="334"/>
      <c r="AM163" s="457"/>
      <c r="AN163" s="462"/>
      <c r="AO163" s="471"/>
      <c r="AP163" s="462"/>
    </row>
    <row r="164" spans="1:42" ht="14.25" customHeight="1">
      <c r="A164" s="439" t="s">
        <v>423</v>
      </c>
      <c r="B164" s="440" t="s">
        <v>550</v>
      </c>
      <c r="C164" s="337"/>
      <c r="D164" s="337"/>
      <c r="E164" s="337"/>
      <c r="F164" s="337"/>
      <c r="G164" s="338"/>
      <c r="H164" s="337"/>
      <c r="I164" s="337"/>
      <c r="J164" s="337"/>
      <c r="K164" s="337"/>
      <c r="L164" s="337"/>
      <c r="M164" s="337"/>
      <c r="N164" s="337"/>
      <c r="O164" s="337"/>
      <c r="P164" s="337"/>
      <c r="Q164" s="337"/>
      <c r="R164" s="338"/>
      <c r="S164" s="337"/>
      <c r="T164" s="337"/>
      <c r="U164" s="337"/>
      <c r="V164" s="338"/>
      <c r="W164" s="338"/>
      <c r="X164" s="337"/>
      <c r="Y164" s="337"/>
      <c r="Z164" s="342"/>
      <c r="AA164" s="337"/>
      <c r="AB164" s="337"/>
      <c r="AC164" s="337"/>
      <c r="AD164" s="337"/>
      <c r="AE164" s="337"/>
      <c r="AF164" s="338"/>
      <c r="AG164" s="337"/>
      <c r="AH164" s="337"/>
      <c r="AI164" s="338"/>
      <c r="AJ164" s="419"/>
      <c r="AK164" s="469">
        <f t="shared" si="21"/>
        <v>0</v>
      </c>
      <c r="AL164" s="334"/>
      <c r="AM164" s="457"/>
      <c r="AN164" s="462"/>
      <c r="AO164" s="471"/>
      <c r="AP164" s="462"/>
    </row>
    <row r="165" spans="1:42" ht="15.75" customHeight="1">
      <c r="A165" s="598" t="s">
        <v>235</v>
      </c>
      <c r="B165" s="599"/>
      <c r="C165" s="443">
        <f aca="true" t="shared" si="22" ref="C165:AJ165">SUM(C143:C164)</f>
        <v>0</v>
      </c>
      <c r="D165" s="337">
        <f t="shared" si="22"/>
        <v>0</v>
      </c>
      <c r="E165" s="337">
        <f t="shared" si="22"/>
        <v>0</v>
      </c>
      <c r="F165" s="346">
        <f t="shared" si="22"/>
        <v>0</v>
      </c>
      <c r="G165" s="353">
        <f t="shared" si="22"/>
        <v>0</v>
      </c>
      <c r="H165" s="342">
        <f t="shared" si="22"/>
        <v>0</v>
      </c>
      <c r="I165" s="342">
        <f t="shared" si="22"/>
        <v>0</v>
      </c>
      <c r="J165" s="342">
        <f t="shared" si="22"/>
        <v>0</v>
      </c>
      <c r="K165" s="342">
        <f t="shared" si="22"/>
        <v>0</v>
      </c>
      <c r="L165" s="342">
        <f t="shared" si="22"/>
        <v>0</v>
      </c>
      <c r="M165" s="342">
        <f t="shared" si="22"/>
        <v>0</v>
      </c>
      <c r="N165" s="337">
        <f t="shared" si="22"/>
        <v>0</v>
      </c>
      <c r="O165" s="337">
        <f t="shared" si="22"/>
        <v>0</v>
      </c>
      <c r="P165" s="356">
        <f t="shared" si="22"/>
        <v>0</v>
      </c>
      <c r="Q165" s="346">
        <f t="shared" si="22"/>
        <v>0</v>
      </c>
      <c r="R165" s="353">
        <f t="shared" si="22"/>
        <v>0</v>
      </c>
      <c r="S165" s="345">
        <f t="shared" si="22"/>
        <v>0</v>
      </c>
      <c r="T165" s="337">
        <f t="shared" si="22"/>
        <v>0</v>
      </c>
      <c r="U165" s="346">
        <f t="shared" si="22"/>
        <v>0</v>
      </c>
      <c r="V165" s="353">
        <f t="shared" si="22"/>
        <v>0</v>
      </c>
      <c r="W165" s="353">
        <f t="shared" si="22"/>
        <v>0</v>
      </c>
      <c r="X165" s="337">
        <f t="shared" si="22"/>
        <v>0</v>
      </c>
      <c r="Y165" s="337">
        <f t="shared" si="22"/>
        <v>0</v>
      </c>
      <c r="Z165" s="342">
        <f t="shared" si="22"/>
        <v>0</v>
      </c>
      <c r="AA165" s="337">
        <f t="shared" si="22"/>
        <v>0</v>
      </c>
      <c r="AB165" s="346">
        <f t="shared" si="22"/>
        <v>0</v>
      </c>
      <c r="AC165" s="342">
        <f t="shared" si="22"/>
        <v>0</v>
      </c>
      <c r="AD165" s="342">
        <f t="shared" si="22"/>
        <v>0</v>
      </c>
      <c r="AE165" s="337">
        <f t="shared" si="22"/>
        <v>0</v>
      </c>
      <c r="AF165" s="353">
        <f t="shared" si="22"/>
        <v>0</v>
      </c>
      <c r="AG165" s="345">
        <f t="shared" si="22"/>
        <v>0</v>
      </c>
      <c r="AH165" s="346">
        <f t="shared" si="22"/>
        <v>0</v>
      </c>
      <c r="AI165" s="353">
        <f t="shared" si="22"/>
        <v>0</v>
      </c>
      <c r="AJ165" s="398">
        <f t="shared" si="22"/>
        <v>0</v>
      </c>
      <c r="AK165" s="480">
        <f t="shared" si="21"/>
        <v>0</v>
      </c>
      <c r="AL165" s="453"/>
      <c r="AN165" s="462"/>
      <c r="AO165" s="471"/>
      <c r="AP165" s="462"/>
    </row>
    <row r="166" spans="1:42" ht="8.25" customHeight="1">
      <c r="A166" s="370"/>
      <c r="B166" s="371"/>
      <c r="C166" s="338"/>
      <c r="D166" s="338"/>
      <c r="E166" s="338"/>
      <c r="F166" s="338"/>
      <c r="G166" s="338"/>
      <c r="H166" s="338"/>
      <c r="I166" s="338"/>
      <c r="J166" s="338"/>
      <c r="K166" s="338"/>
      <c r="L166" s="338"/>
      <c r="M166" s="338"/>
      <c r="N166" s="338"/>
      <c r="O166" s="338"/>
      <c r="P166" s="338"/>
      <c r="Q166" s="338"/>
      <c r="R166" s="338"/>
      <c r="S166" s="338"/>
      <c r="T166" s="338"/>
      <c r="U166" s="338"/>
      <c r="V166" s="338"/>
      <c r="W166" s="338"/>
      <c r="X166" s="338"/>
      <c r="Y166" s="338"/>
      <c r="Z166" s="338"/>
      <c r="AA166" s="338"/>
      <c r="AB166" s="338"/>
      <c r="AC166" s="338"/>
      <c r="AD166" s="338"/>
      <c r="AE166" s="338"/>
      <c r="AF166" s="338"/>
      <c r="AG166" s="338"/>
      <c r="AH166" s="338"/>
      <c r="AI166" s="338"/>
      <c r="AJ166" s="372"/>
      <c r="AK166" s="339"/>
      <c r="AL166" s="334"/>
      <c r="AM166" s="457"/>
      <c r="AN166" s="471"/>
      <c r="AO166" s="471"/>
      <c r="AP166" s="462"/>
    </row>
    <row r="167" spans="1:42" ht="15" customHeight="1">
      <c r="A167" s="596" t="s">
        <v>236</v>
      </c>
      <c r="B167" s="597"/>
      <c r="C167" s="337"/>
      <c r="D167" s="337"/>
      <c r="E167" s="337"/>
      <c r="F167" s="337"/>
      <c r="G167" s="337"/>
      <c r="H167" s="337"/>
      <c r="I167" s="337"/>
      <c r="J167" s="337"/>
      <c r="K167" s="337"/>
      <c r="L167" s="337"/>
      <c r="M167" s="337"/>
      <c r="N167" s="337"/>
      <c r="O167" s="337"/>
      <c r="P167" s="337"/>
      <c r="Q167" s="337"/>
      <c r="R167" s="337"/>
      <c r="S167" s="337"/>
      <c r="T167" s="337"/>
      <c r="U167" s="337"/>
      <c r="V167" s="337"/>
      <c r="W167" s="337"/>
      <c r="X167" s="337"/>
      <c r="Y167" s="337"/>
      <c r="Z167" s="337"/>
      <c r="AA167" s="337"/>
      <c r="AB167" s="337"/>
      <c r="AC167" s="337"/>
      <c r="AD167" s="337"/>
      <c r="AE167" s="337"/>
      <c r="AF167" s="337"/>
      <c r="AG167" s="337"/>
      <c r="AH167" s="337"/>
      <c r="AI167" s="337"/>
      <c r="AJ167" s="374"/>
      <c r="AK167" s="410"/>
      <c r="AL167" s="334"/>
      <c r="AM167" s="457"/>
      <c r="AN167" s="467"/>
      <c r="AO167" s="471"/>
      <c r="AP167" s="462"/>
    </row>
    <row r="168" spans="1:41" ht="14.25" customHeight="1">
      <c r="A168" s="437" t="s">
        <v>237</v>
      </c>
      <c r="B168" s="438" t="s">
        <v>238</v>
      </c>
      <c r="C168" s="412"/>
      <c r="D168" s="337"/>
      <c r="E168" s="337"/>
      <c r="F168" s="337"/>
      <c r="G168" s="337"/>
      <c r="H168" s="337"/>
      <c r="I168" s="337"/>
      <c r="J168" s="337"/>
      <c r="K168" s="337"/>
      <c r="L168" s="337"/>
      <c r="M168" s="337"/>
      <c r="N168" s="337"/>
      <c r="O168" s="337"/>
      <c r="P168" s="337"/>
      <c r="Q168" s="337"/>
      <c r="R168" s="337"/>
      <c r="S168" s="337"/>
      <c r="T168" s="337"/>
      <c r="U168" s="337"/>
      <c r="V168" s="337"/>
      <c r="W168" s="337"/>
      <c r="X168" s="337"/>
      <c r="Y168" s="337"/>
      <c r="Z168" s="337"/>
      <c r="AA168" s="337"/>
      <c r="AB168" s="337"/>
      <c r="AC168" s="337"/>
      <c r="AD168" s="337"/>
      <c r="AE168" s="337"/>
      <c r="AF168" s="337"/>
      <c r="AG168" s="337"/>
      <c r="AH168" s="337"/>
      <c r="AI168" s="337"/>
      <c r="AJ168" s="343"/>
      <c r="AK168" s="469">
        <f aca="true" t="shared" si="23" ref="AK168:AK186">SUM(C168:AJ168)</f>
        <v>0</v>
      </c>
      <c r="AL168" s="334"/>
      <c r="AM168" s="457"/>
      <c r="AO168" s="457"/>
    </row>
    <row r="169" spans="1:41" ht="14.25" customHeight="1">
      <c r="A169" s="437" t="s">
        <v>239</v>
      </c>
      <c r="B169" s="438" t="s">
        <v>240</v>
      </c>
      <c r="C169" s="412"/>
      <c r="D169" s="337"/>
      <c r="E169" s="337"/>
      <c r="F169" s="337"/>
      <c r="G169" s="337"/>
      <c r="H169" s="337"/>
      <c r="I169" s="337"/>
      <c r="J169" s="337"/>
      <c r="K169" s="337"/>
      <c r="L169" s="342"/>
      <c r="M169" s="337"/>
      <c r="N169" s="337"/>
      <c r="O169" s="337"/>
      <c r="P169" s="337"/>
      <c r="Q169" s="337"/>
      <c r="R169" s="337"/>
      <c r="S169" s="337"/>
      <c r="T169" s="337"/>
      <c r="U169" s="337"/>
      <c r="V169" s="337"/>
      <c r="W169" s="337"/>
      <c r="X169" s="337"/>
      <c r="Y169" s="337"/>
      <c r="Z169" s="337"/>
      <c r="AA169" s="337"/>
      <c r="AB169" s="337"/>
      <c r="AC169" s="337"/>
      <c r="AD169" s="337"/>
      <c r="AE169" s="337"/>
      <c r="AF169" s="337"/>
      <c r="AG169" s="337"/>
      <c r="AH169" s="337"/>
      <c r="AI169" s="337"/>
      <c r="AJ169" s="343"/>
      <c r="AK169" s="469">
        <f t="shared" si="23"/>
        <v>0</v>
      </c>
      <c r="AL169" s="334"/>
      <c r="AM169" s="457"/>
      <c r="AO169" s="457"/>
    </row>
    <row r="170" spans="1:41" ht="14.25" customHeight="1">
      <c r="A170" s="437" t="s">
        <v>241</v>
      </c>
      <c r="B170" s="438" t="s">
        <v>242</v>
      </c>
      <c r="C170" s="412"/>
      <c r="D170" s="337"/>
      <c r="E170" s="337"/>
      <c r="F170" s="337"/>
      <c r="G170" s="337"/>
      <c r="H170" s="337"/>
      <c r="I170" s="337"/>
      <c r="J170" s="337"/>
      <c r="K170" s="337"/>
      <c r="L170" s="351"/>
      <c r="M170" s="337"/>
      <c r="N170" s="337"/>
      <c r="O170" s="337"/>
      <c r="P170" s="337"/>
      <c r="Q170" s="337"/>
      <c r="R170" s="337"/>
      <c r="S170" s="337"/>
      <c r="T170" s="337"/>
      <c r="U170" s="337"/>
      <c r="V170" s="337"/>
      <c r="W170" s="337"/>
      <c r="X170" s="337"/>
      <c r="Y170" s="337"/>
      <c r="Z170" s="337"/>
      <c r="AA170" s="337"/>
      <c r="AB170" s="337"/>
      <c r="AC170" s="337"/>
      <c r="AD170" s="337"/>
      <c r="AE170" s="337"/>
      <c r="AF170" s="337"/>
      <c r="AG170" s="337"/>
      <c r="AH170" s="337"/>
      <c r="AI170" s="346"/>
      <c r="AJ170" s="343"/>
      <c r="AK170" s="469">
        <f t="shared" si="23"/>
        <v>0</v>
      </c>
      <c r="AL170" s="334"/>
      <c r="AM170" s="457"/>
      <c r="AO170" s="457"/>
    </row>
    <row r="171" spans="1:41" ht="14.25" customHeight="1">
      <c r="A171" s="437" t="s">
        <v>243</v>
      </c>
      <c r="B171" s="438" t="s">
        <v>244</v>
      </c>
      <c r="C171" s="412"/>
      <c r="D171" s="337"/>
      <c r="E171" s="337"/>
      <c r="F171" s="337"/>
      <c r="G171" s="337"/>
      <c r="H171" s="337"/>
      <c r="I171" s="337"/>
      <c r="J171" s="337"/>
      <c r="K171" s="337"/>
      <c r="L171" s="353"/>
      <c r="M171" s="337"/>
      <c r="N171" s="337"/>
      <c r="O171" s="337"/>
      <c r="P171" s="337"/>
      <c r="Q171" s="337"/>
      <c r="R171" s="337"/>
      <c r="S171" s="337"/>
      <c r="T171" s="337"/>
      <c r="U171" s="337"/>
      <c r="V171" s="337"/>
      <c r="W171" s="337"/>
      <c r="X171" s="337"/>
      <c r="Y171" s="337"/>
      <c r="Z171" s="337"/>
      <c r="AA171" s="337"/>
      <c r="AB171" s="337"/>
      <c r="AC171" s="337"/>
      <c r="AD171" s="337"/>
      <c r="AE171" s="337"/>
      <c r="AF171" s="338"/>
      <c r="AG171" s="337"/>
      <c r="AH171" s="337"/>
      <c r="AI171" s="338"/>
      <c r="AJ171" s="419"/>
      <c r="AK171" s="480">
        <f t="shared" si="23"/>
        <v>0</v>
      </c>
      <c r="AL171" s="334"/>
      <c r="AM171" s="457"/>
      <c r="AO171" s="457"/>
    </row>
    <row r="172" spans="1:41" ht="14.25" customHeight="1">
      <c r="A172" s="437" t="s">
        <v>245</v>
      </c>
      <c r="B172" s="438" t="s">
        <v>246</v>
      </c>
      <c r="C172" s="412"/>
      <c r="D172" s="337"/>
      <c r="E172" s="337"/>
      <c r="F172" s="337"/>
      <c r="G172" s="346"/>
      <c r="H172" s="342"/>
      <c r="I172" s="342"/>
      <c r="J172" s="342"/>
      <c r="K172" s="342"/>
      <c r="L172" s="342"/>
      <c r="M172" s="345"/>
      <c r="N172" s="337"/>
      <c r="O172" s="337"/>
      <c r="P172" s="337"/>
      <c r="Q172" s="342"/>
      <c r="R172" s="342"/>
      <c r="S172" s="347"/>
      <c r="T172" s="342"/>
      <c r="U172" s="342"/>
      <c r="V172" s="342"/>
      <c r="W172" s="342"/>
      <c r="X172" s="337"/>
      <c r="Y172" s="337"/>
      <c r="Z172" s="337"/>
      <c r="AA172" s="337"/>
      <c r="AB172" s="337"/>
      <c r="AC172" s="337"/>
      <c r="AD172" s="337"/>
      <c r="AE172" s="337"/>
      <c r="AF172" s="342"/>
      <c r="AG172" s="345"/>
      <c r="AH172" s="346"/>
      <c r="AI172" s="342"/>
      <c r="AJ172" s="419"/>
      <c r="AK172" s="469">
        <f t="shared" si="23"/>
        <v>0</v>
      </c>
      <c r="AL172" s="334"/>
      <c r="AM172" s="457"/>
      <c r="AO172" s="457"/>
    </row>
    <row r="173" spans="1:41" ht="14.25" customHeight="1">
      <c r="A173" s="437" t="s">
        <v>247</v>
      </c>
      <c r="B173" s="438" t="s">
        <v>248</v>
      </c>
      <c r="C173" s="337"/>
      <c r="D173" s="337"/>
      <c r="E173" s="337"/>
      <c r="F173" s="337"/>
      <c r="G173" s="337"/>
      <c r="H173" s="337"/>
      <c r="I173" s="337"/>
      <c r="J173" s="337"/>
      <c r="K173" s="337"/>
      <c r="L173" s="337"/>
      <c r="M173" s="337"/>
      <c r="N173" s="337"/>
      <c r="O173" s="337"/>
      <c r="P173" s="337"/>
      <c r="Q173" s="337"/>
      <c r="R173" s="337"/>
      <c r="S173" s="337"/>
      <c r="T173" s="337"/>
      <c r="U173" s="337"/>
      <c r="V173" s="337"/>
      <c r="W173" s="337"/>
      <c r="X173" s="337"/>
      <c r="Y173" s="337"/>
      <c r="Z173" s="337"/>
      <c r="AA173" s="337"/>
      <c r="AB173" s="337"/>
      <c r="AC173" s="337"/>
      <c r="AD173" s="337"/>
      <c r="AE173" s="342"/>
      <c r="AF173" s="337"/>
      <c r="AG173" s="337"/>
      <c r="AH173" s="337"/>
      <c r="AI173" s="337"/>
      <c r="AJ173" s="419"/>
      <c r="AK173" s="469">
        <f t="shared" si="23"/>
        <v>0</v>
      </c>
      <c r="AL173" s="334"/>
      <c r="AM173" s="457"/>
      <c r="AO173" s="457"/>
    </row>
    <row r="174" spans="1:41" ht="14.25" customHeight="1">
      <c r="A174" s="439" t="s">
        <v>424</v>
      </c>
      <c r="B174" s="440" t="s">
        <v>490</v>
      </c>
      <c r="C174" s="337"/>
      <c r="D174" s="337"/>
      <c r="E174" s="337"/>
      <c r="F174" s="337"/>
      <c r="G174" s="337"/>
      <c r="H174" s="337"/>
      <c r="I174" s="337"/>
      <c r="J174" s="337"/>
      <c r="K174" s="337"/>
      <c r="L174" s="337"/>
      <c r="M174" s="337"/>
      <c r="N174" s="337"/>
      <c r="O174" s="337"/>
      <c r="P174" s="337"/>
      <c r="Q174" s="337"/>
      <c r="R174" s="337"/>
      <c r="S174" s="337"/>
      <c r="T174" s="337"/>
      <c r="U174" s="337"/>
      <c r="V174" s="337"/>
      <c r="W174" s="337"/>
      <c r="X174" s="337"/>
      <c r="Y174" s="337"/>
      <c r="Z174" s="337"/>
      <c r="AA174" s="346"/>
      <c r="AB174" s="342"/>
      <c r="AC174" s="337"/>
      <c r="AD174" s="337"/>
      <c r="AE174" s="337"/>
      <c r="AF174" s="337"/>
      <c r="AG174" s="337"/>
      <c r="AH174" s="337"/>
      <c r="AI174" s="337"/>
      <c r="AJ174" s="419"/>
      <c r="AK174" s="469">
        <f t="shared" si="23"/>
        <v>0</v>
      </c>
      <c r="AL174" s="334"/>
      <c r="AM174" s="457"/>
      <c r="AO174" s="457"/>
    </row>
    <row r="175" spans="1:41" ht="14.25" customHeight="1">
      <c r="A175" s="439" t="s">
        <v>425</v>
      </c>
      <c r="B175" s="440" t="s">
        <v>426</v>
      </c>
      <c r="C175" s="337"/>
      <c r="D175" s="337"/>
      <c r="E175" s="337"/>
      <c r="F175" s="337"/>
      <c r="G175" s="337"/>
      <c r="H175" s="337"/>
      <c r="I175" s="337"/>
      <c r="J175" s="337"/>
      <c r="K175" s="337"/>
      <c r="L175" s="337"/>
      <c r="M175" s="337"/>
      <c r="N175" s="337"/>
      <c r="O175" s="337"/>
      <c r="P175" s="337"/>
      <c r="Q175" s="337"/>
      <c r="R175" s="337"/>
      <c r="S175" s="337"/>
      <c r="T175" s="337"/>
      <c r="U175" s="337"/>
      <c r="V175" s="337"/>
      <c r="W175" s="337"/>
      <c r="X175" s="337"/>
      <c r="Y175" s="337"/>
      <c r="Z175" s="337"/>
      <c r="AA175" s="346"/>
      <c r="AB175" s="342"/>
      <c r="AC175" s="337"/>
      <c r="AD175" s="337"/>
      <c r="AE175" s="337"/>
      <c r="AF175" s="337"/>
      <c r="AG175" s="337"/>
      <c r="AH175" s="337"/>
      <c r="AI175" s="337"/>
      <c r="AJ175" s="419"/>
      <c r="AK175" s="469">
        <f t="shared" si="23"/>
        <v>0</v>
      </c>
      <c r="AL175" s="334"/>
      <c r="AM175" s="457"/>
      <c r="AO175" s="457"/>
    </row>
    <row r="176" spans="1:41" ht="14.25" customHeight="1">
      <c r="A176" s="439" t="s">
        <v>427</v>
      </c>
      <c r="B176" s="440" t="s">
        <v>428</v>
      </c>
      <c r="C176" s="337"/>
      <c r="D176" s="337"/>
      <c r="E176" s="337"/>
      <c r="F176" s="337"/>
      <c r="G176" s="337"/>
      <c r="H176" s="337"/>
      <c r="I176" s="337"/>
      <c r="J176" s="337"/>
      <c r="K176" s="337"/>
      <c r="L176" s="337"/>
      <c r="M176" s="337"/>
      <c r="N176" s="337"/>
      <c r="O176" s="337"/>
      <c r="P176" s="337"/>
      <c r="Q176" s="337"/>
      <c r="R176" s="337"/>
      <c r="S176" s="337"/>
      <c r="T176" s="337"/>
      <c r="U176" s="337"/>
      <c r="V176" s="337"/>
      <c r="W176" s="337"/>
      <c r="X176" s="337"/>
      <c r="Y176" s="337"/>
      <c r="Z176" s="337"/>
      <c r="AA176" s="337"/>
      <c r="AB176" s="342"/>
      <c r="AC176" s="337"/>
      <c r="AD176" s="337"/>
      <c r="AE176" s="337"/>
      <c r="AF176" s="337"/>
      <c r="AG176" s="337"/>
      <c r="AH176" s="337"/>
      <c r="AI176" s="337"/>
      <c r="AJ176" s="419"/>
      <c r="AK176" s="469">
        <f t="shared" si="23"/>
        <v>0</v>
      </c>
      <c r="AL176" s="334"/>
      <c r="AM176" s="457"/>
      <c r="AO176" s="457"/>
    </row>
    <row r="177" spans="1:41" ht="14.25" customHeight="1">
      <c r="A177" s="439" t="s">
        <v>429</v>
      </c>
      <c r="B177" s="440" t="s">
        <v>430</v>
      </c>
      <c r="C177" s="337"/>
      <c r="D177" s="337"/>
      <c r="E177" s="337"/>
      <c r="F177" s="337"/>
      <c r="G177" s="337"/>
      <c r="H177" s="337"/>
      <c r="I177" s="337"/>
      <c r="J177" s="337"/>
      <c r="K177" s="337"/>
      <c r="L177" s="337"/>
      <c r="M177" s="337"/>
      <c r="N177" s="337"/>
      <c r="O177" s="337"/>
      <c r="P177" s="337"/>
      <c r="Q177" s="337"/>
      <c r="R177" s="337"/>
      <c r="S177" s="337"/>
      <c r="T177" s="337"/>
      <c r="U177" s="337"/>
      <c r="V177" s="337"/>
      <c r="W177" s="337"/>
      <c r="X177" s="337"/>
      <c r="Y177" s="337"/>
      <c r="Z177" s="337"/>
      <c r="AA177" s="337"/>
      <c r="AB177" s="342"/>
      <c r="AC177" s="337"/>
      <c r="AD177" s="337"/>
      <c r="AE177" s="337"/>
      <c r="AF177" s="337"/>
      <c r="AG177" s="337"/>
      <c r="AH177" s="337"/>
      <c r="AI177" s="337"/>
      <c r="AJ177" s="419"/>
      <c r="AK177" s="469">
        <f t="shared" si="23"/>
        <v>0</v>
      </c>
      <c r="AL177" s="334"/>
      <c r="AM177" s="457"/>
      <c r="AO177" s="457"/>
    </row>
    <row r="178" spans="1:41" ht="14.25" customHeight="1">
      <c r="A178" s="437" t="s">
        <v>249</v>
      </c>
      <c r="B178" s="438" t="s">
        <v>250</v>
      </c>
      <c r="C178" s="337"/>
      <c r="D178" s="337"/>
      <c r="E178" s="337"/>
      <c r="F178" s="337"/>
      <c r="G178" s="337"/>
      <c r="H178" s="337"/>
      <c r="I178" s="337"/>
      <c r="J178" s="337"/>
      <c r="K178" s="337"/>
      <c r="L178" s="337"/>
      <c r="M178" s="337"/>
      <c r="N178" s="337"/>
      <c r="O178" s="337"/>
      <c r="P178" s="337"/>
      <c r="Q178" s="337"/>
      <c r="R178" s="337"/>
      <c r="S178" s="337"/>
      <c r="T178" s="337"/>
      <c r="U178" s="337"/>
      <c r="V178" s="337"/>
      <c r="W178" s="337"/>
      <c r="X178" s="337"/>
      <c r="Y178" s="337"/>
      <c r="Z178" s="337"/>
      <c r="AA178" s="337"/>
      <c r="AB178" s="337"/>
      <c r="AC178" s="337"/>
      <c r="AD178" s="337"/>
      <c r="AE178" s="342"/>
      <c r="AF178" s="337"/>
      <c r="AG178" s="337"/>
      <c r="AH178" s="337"/>
      <c r="AI178" s="337"/>
      <c r="AJ178" s="419"/>
      <c r="AK178" s="469">
        <f t="shared" si="23"/>
        <v>0</v>
      </c>
      <c r="AL178" s="334"/>
      <c r="AM178" s="457"/>
      <c r="AO178" s="457"/>
    </row>
    <row r="179" spans="1:41" ht="14.25" customHeight="1">
      <c r="A179" s="439" t="s">
        <v>431</v>
      </c>
      <c r="B179" s="440" t="s">
        <v>498</v>
      </c>
      <c r="C179" s="337"/>
      <c r="D179" s="337"/>
      <c r="E179" s="337"/>
      <c r="F179" s="337"/>
      <c r="G179" s="337"/>
      <c r="H179" s="337"/>
      <c r="I179" s="337"/>
      <c r="J179" s="337"/>
      <c r="K179" s="337"/>
      <c r="L179" s="337"/>
      <c r="M179" s="337"/>
      <c r="N179" s="337"/>
      <c r="O179" s="337"/>
      <c r="P179" s="337"/>
      <c r="Q179" s="337"/>
      <c r="R179" s="337"/>
      <c r="S179" s="337"/>
      <c r="T179" s="337"/>
      <c r="U179" s="337"/>
      <c r="V179" s="337"/>
      <c r="W179" s="337"/>
      <c r="X179" s="337"/>
      <c r="Y179" s="342"/>
      <c r="Z179" s="337"/>
      <c r="AA179" s="337"/>
      <c r="AB179" s="337"/>
      <c r="AC179" s="337"/>
      <c r="AD179" s="337"/>
      <c r="AE179" s="337"/>
      <c r="AF179" s="337"/>
      <c r="AG179" s="337"/>
      <c r="AH179" s="337"/>
      <c r="AI179" s="337"/>
      <c r="AJ179" s="419"/>
      <c r="AK179" s="469">
        <f t="shared" si="23"/>
        <v>0</v>
      </c>
      <c r="AL179" s="334"/>
      <c r="AM179" s="457"/>
      <c r="AO179" s="457"/>
    </row>
    <row r="180" spans="1:41" ht="14.25" customHeight="1">
      <c r="A180" s="439" t="s">
        <v>432</v>
      </c>
      <c r="B180" s="440" t="s">
        <v>499</v>
      </c>
      <c r="C180" s="337"/>
      <c r="D180" s="337"/>
      <c r="E180" s="337"/>
      <c r="F180" s="337"/>
      <c r="G180" s="337"/>
      <c r="H180" s="337"/>
      <c r="I180" s="337"/>
      <c r="J180" s="337"/>
      <c r="K180" s="337"/>
      <c r="L180" s="337"/>
      <c r="M180" s="337"/>
      <c r="N180" s="337"/>
      <c r="O180" s="337"/>
      <c r="P180" s="337"/>
      <c r="Q180" s="337"/>
      <c r="R180" s="337"/>
      <c r="S180" s="337"/>
      <c r="T180" s="337"/>
      <c r="U180" s="337"/>
      <c r="V180" s="337"/>
      <c r="W180" s="337"/>
      <c r="X180" s="337"/>
      <c r="Y180" s="342"/>
      <c r="Z180" s="337"/>
      <c r="AA180" s="337"/>
      <c r="AB180" s="337"/>
      <c r="AC180" s="337"/>
      <c r="AD180" s="337"/>
      <c r="AE180" s="337"/>
      <c r="AF180" s="337"/>
      <c r="AG180" s="337"/>
      <c r="AH180" s="337"/>
      <c r="AI180" s="337"/>
      <c r="AJ180" s="419"/>
      <c r="AK180" s="469">
        <f t="shared" si="23"/>
        <v>0</v>
      </c>
      <c r="AL180" s="334"/>
      <c r="AM180" s="457"/>
      <c r="AO180" s="457"/>
    </row>
    <row r="181" spans="1:41" ht="14.25" customHeight="1">
      <c r="A181" s="439" t="s">
        <v>433</v>
      </c>
      <c r="B181" s="440" t="s">
        <v>500</v>
      </c>
      <c r="C181" s="337"/>
      <c r="D181" s="337"/>
      <c r="E181" s="337"/>
      <c r="F181" s="337"/>
      <c r="G181" s="337"/>
      <c r="H181" s="337"/>
      <c r="I181" s="337"/>
      <c r="J181" s="337"/>
      <c r="K181" s="337"/>
      <c r="L181" s="337"/>
      <c r="M181" s="337"/>
      <c r="N181" s="337"/>
      <c r="O181" s="337"/>
      <c r="P181" s="337"/>
      <c r="Q181" s="337"/>
      <c r="R181" s="337"/>
      <c r="S181" s="337"/>
      <c r="T181" s="337"/>
      <c r="U181" s="337"/>
      <c r="V181" s="337"/>
      <c r="W181" s="337"/>
      <c r="X181" s="337"/>
      <c r="Y181" s="342"/>
      <c r="Z181" s="337"/>
      <c r="AA181" s="337"/>
      <c r="AB181" s="337"/>
      <c r="AC181" s="337"/>
      <c r="AD181" s="337"/>
      <c r="AE181" s="337"/>
      <c r="AF181" s="337"/>
      <c r="AG181" s="337"/>
      <c r="AH181" s="337"/>
      <c r="AI181" s="337"/>
      <c r="AJ181" s="419"/>
      <c r="AK181" s="469">
        <f t="shared" si="23"/>
        <v>0</v>
      </c>
      <c r="AL181" s="334"/>
      <c r="AM181" s="457"/>
      <c r="AO181" s="457"/>
    </row>
    <row r="182" spans="1:41" ht="14.25" customHeight="1">
      <c r="A182" s="437" t="s">
        <v>251</v>
      </c>
      <c r="B182" s="341" t="s">
        <v>393</v>
      </c>
      <c r="C182" s="337"/>
      <c r="D182" s="337"/>
      <c r="E182" s="337"/>
      <c r="F182" s="337"/>
      <c r="G182" s="337"/>
      <c r="H182" s="337"/>
      <c r="I182" s="337"/>
      <c r="J182" s="337"/>
      <c r="K182" s="337"/>
      <c r="L182" s="337"/>
      <c r="M182" s="337"/>
      <c r="N182" s="337"/>
      <c r="O182" s="337"/>
      <c r="P182" s="337"/>
      <c r="Q182" s="337"/>
      <c r="R182" s="337"/>
      <c r="S182" s="337"/>
      <c r="T182" s="337"/>
      <c r="U182" s="337"/>
      <c r="V182" s="337"/>
      <c r="W182" s="337"/>
      <c r="X182" s="342"/>
      <c r="Y182" s="337"/>
      <c r="Z182" s="337"/>
      <c r="AA182" s="337"/>
      <c r="AB182" s="337"/>
      <c r="AC182" s="337"/>
      <c r="AD182" s="337"/>
      <c r="AE182" s="337"/>
      <c r="AF182" s="337"/>
      <c r="AG182" s="337"/>
      <c r="AH182" s="337"/>
      <c r="AI182" s="337"/>
      <c r="AJ182" s="419"/>
      <c r="AK182" s="469">
        <f t="shared" si="23"/>
        <v>0</v>
      </c>
      <c r="AL182" s="334"/>
      <c r="AM182" s="457"/>
      <c r="AO182" s="457"/>
    </row>
    <row r="183" spans="1:41" ht="14.25" customHeight="1">
      <c r="A183" s="445" t="s">
        <v>434</v>
      </c>
      <c r="B183" s="417" t="s">
        <v>448</v>
      </c>
      <c r="C183" s="337"/>
      <c r="D183" s="337"/>
      <c r="E183" s="337"/>
      <c r="F183" s="337"/>
      <c r="G183" s="337"/>
      <c r="H183" s="337"/>
      <c r="I183" s="337"/>
      <c r="J183" s="337"/>
      <c r="K183" s="337"/>
      <c r="L183" s="337"/>
      <c r="M183" s="337"/>
      <c r="N183" s="337"/>
      <c r="O183" s="337"/>
      <c r="P183" s="337"/>
      <c r="Q183" s="337"/>
      <c r="R183" s="337"/>
      <c r="S183" s="337"/>
      <c r="T183" s="337"/>
      <c r="U183" s="337"/>
      <c r="V183" s="337"/>
      <c r="W183" s="337"/>
      <c r="X183" s="337"/>
      <c r="Y183" s="337"/>
      <c r="Z183" s="337"/>
      <c r="AA183" s="337"/>
      <c r="AB183" s="337"/>
      <c r="AC183" s="337"/>
      <c r="AD183" s="337"/>
      <c r="AE183" s="386"/>
      <c r="AF183" s="337"/>
      <c r="AG183" s="337"/>
      <c r="AH183" s="337"/>
      <c r="AI183" s="337"/>
      <c r="AJ183" s="357"/>
      <c r="AK183" s="469">
        <f t="shared" si="23"/>
        <v>0</v>
      </c>
      <c r="AL183" s="334"/>
      <c r="AM183" s="457"/>
      <c r="AO183" s="457"/>
    </row>
    <row r="184" spans="1:41" ht="14.25" customHeight="1">
      <c r="A184" s="445" t="s">
        <v>435</v>
      </c>
      <c r="B184" s="417" t="s">
        <v>449</v>
      </c>
      <c r="C184" s="337"/>
      <c r="D184" s="337"/>
      <c r="E184" s="337"/>
      <c r="F184" s="337"/>
      <c r="G184" s="337"/>
      <c r="H184" s="337"/>
      <c r="I184" s="337"/>
      <c r="J184" s="337"/>
      <c r="K184" s="337"/>
      <c r="L184" s="337"/>
      <c r="M184" s="337"/>
      <c r="N184" s="337"/>
      <c r="O184" s="337"/>
      <c r="P184" s="337"/>
      <c r="Q184" s="337"/>
      <c r="R184" s="337"/>
      <c r="S184" s="337"/>
      <c r="T184" s="337"/>
      <c r="U184" s="337"/>
      <c r="V184" s="337"/>
      <c r="W184" s="337"/>
      <c r="X184" s="337"/>
      <c r="Y184" s="337"/>
      <c r="Z184" s="337"/>
      <c r="AA184" s="337"/>
      <c r="AB184" s="337"/>
      <c r="AC184" s="337"/>
      <c r="AD184" s="337"/>
      <c r="AE184" s="386"/>
      <c r="AF184" s="337"/>
      <c r="AG184" s="337"/>
      <c r="AH184" s="337"/>
      <c r="AI184" s="337"/>
      <c r="AJ184" s="357"/>
      <c r="AK184" s="469">
        <f t="shared" si="23"/>
        <v>0</v>
      </c>
      <c r="AL184" s="334"/>
      <c r="AM184" s="457"/>
      <c r="AO184" s="457"/>
    </row>
    <row r="185" spans="1:41" ht="14.25" customHeight="1">
      <c r="A185" s="445" t="s">
        <v>436</v>
      </c>
      <c r="B185" s="341" t="s">
        <v>466</v>
      </c>
      <c r="C185" s="337"/>
      <c r="D185" s="337"/>
      <c r="E185" s="337"/>
      <c r="F185" s="337"/>
      <c r="G185" s="337"/>
      <c r="H185" s="337"/>
      <c r="I185" s="337"/>
      <c r="J185" s="337"/>
      <c r="K185" s="337"/>
      <c r="L185" s="337"/>
      <c r="M185" s="337"/>
      <c r="N185" s="337"/>
      <c r="O185" s="337"/>
      <c r="P185" s="337"/>
      <c r="Q185" s="337"/>
      <c r="R185" s="337"/>
      <c r="S185" s="337"/>
      <c r="T185" s="337"/>
      <c r="U185" s="337"/>
      <c r="V185" s="337"/>
      <c r="W185" s="337"/>
      <c r="X185" s="337"/>
      <c r="Y185" s="337"/>
      <c r="Z185" s="337"/>
      <c r="AA185" s="337"/>
      <c r="AB185" s="337"/>
      <c r="AC185" s="337"/>
      <c r="AD185" s="337"/>
      <c r="AE185" s="386"/>
      <c r="AF185" s="345"/>
      <c r="AG185" s="337"/>
      <c r="AH185" s="337"/>
      <c r="AI185" s="346"/>
      <c r="AJ185" s="357"/>
      <c r="AK185" s="469">
        <f t="shared" si="23"/>
        <v>0</v>
      </c>
      <c r="AL185" s="334"/>
      <c r="AM185" s="457"/>
      <c r="AO185" s="457"/>
    </row>
    <row r="186" spans="1:41" ht="14.25" customHeight="1">
      <c r="A186" s="445" t="s">
        <v>437</v>
      </c>
      <c r="B186" s="341" t="s">
        <v>475</v>
      </c>
      <c r="C186" s="337"/>
      <c r="D186" s="337"/>
      <c r="E186" s="337"/>
      <c r="F186" s="337"/>
      <c r="G186" s="337"/>
      <c r="H186" s="338"/>
      <c r="I186" s="338"/>
      <c r="J186" s="338"/>
      <c r="K186" s="338"/>
      <c r="L186" s="338"/>
      <c r="M186" s="337"/>
      <c r="N186" s="337"/>
      <c r="O186" s="337"/>
      <c r="P186" s="337"/>
      <c r="Q186" s="338"/>
      <c r="R186" s="338"/>
      <c r="S186" s="337"/>
      <c r="T186" s="338"/>
      <c r="U186" s="338"/>
      <c r="V186" s="338"/>
      <c r="W186" s="337"/>
      <c r="X186" s="337"/>
      <c r="Y186" s="337"/>
      <c r="Z186" s="337"/>
      <c r="AA186" s="337"/>
      <c r="AB186" s="337"/>
      <c r="AC186" s="337"/>
      <c r="AD186" s="337"/>
      <c r="AE186" s="386"/>
      <c r="AF186" s="338"/>
      <c r="AG186" s="337"/>
      <c r="AH186" s="337"/>
      <c r="AI186" s="338"/>
      <c r="AJ186" s="357"/>
      <c r="AK186" s="469">
        <f t="shared" si="23"/>
        <v>0</v>
      </c>
      <c r="AL186" s="334"/>
      <c r="AM186" s="457"/>
      <c r="AO186" s="457"/>
    </row>
    <row r="187" spans="1:41" ht="15.75" customHeight="1">
      <c r="A187" s="441" t="s">
        <v>253</v>
      </c>
      <c r="B187" s="442"/>
      <c r="C187" s="443">
        <f aca="true" t="shared" si="24" ref="C187:AJ187">SUM(C168:C186)</f>
        <v>0</v>
      </c>
      <c r="D187" s="365">
        <f t="shared" si="24"/>
        <v>0</v>
      </c>
      <c r="E187" s="365">
        <f t="shared" si="24"/>
        <v>0</v>
      </c>
      <c r="F187" s="365">
        <f t="shared" si="24"/>
        <v>0</v>
      </c>
      <c r="G187" s="366">
        <f t="shared" si="24"/>
        <v>0</v>
      </c>
      <c r="H187" s="353">
        <f t="shared" si="24"/>
        <v>0</v>
      </c>
      <c r="I187" s="353">
        <f t="shared" si="24"/>
        <v>0</v>
      </c>
      <c r="J187" s="353">
        <f t="shared" si="24"/>
        <v>0</v>
      </c>
      <c r="K187" s="353">
        <f t="shared" si="24"/>
        <v>0</v>
      </c>
      <c r="L187" s="353">
        <f t="shared" si="24"/>
        <v>0</v>
      </c>
      <c r="M187" s="365">
        <f t="shared" si="24"/>
        <v>0</v>
      </c>
      <c r="N187" s="365">
        <f t="shared" si="24"/>
        <v>0</v>
      </c>
      <c r="O187" s="365">
        <f t="shared" si="24"/>
        <v>0</v>
      </c>
      <c r="P187" s="365">
        <f t="shared" si="24"/>
        <v>0</v>
      </c>
      <c r="Q187" s="353">
        <f t="shared" si="24"/>
        <v>0</v>
      </c>
      <c r="R187" s="353">
        <f t="shared" si="24"/>
        <v>0</v>
      </c>
      <c r="S187" s="365">
        <f t="shared" si="24"/>
        <v>0</v>
      </c>
      <c r="T187" s="353">
        <f t="shared" si="24"/>
        <v>0</v>
      </c>
      <c r="U187" s="353">
        <f t="shared" si="24"/>
        <v>0</v>
      </c>
      <c r="V187" s="353">
        <f t="shared" si="24"/>
        <v>0</v>
      </c>
      <c r="W187" s="342">
        <f t="shared" si="24"/>
        <v>0</v>
      </c>
      <c r="X187" s="342">
        <f t="shared" si="24"/>
        <v>0</v>
      </c>
      <c r="Y187" s="342">
        <f t="shared" si="24"/>
        <v>0</v>
      </c>
      <c r="Z187" s="365">
        <f t="shared" si="24"/>
        <v>0</v>
      </c>
      <c r="AA187" s="365">
        <f t="shared" si="24"/>
        <v>0</v>
      </c>
      <c r="AB187" s="342">
        <f t="shared" si="24"/>
        <v>0</v>
      </c>
      <c r="AC187" s="365">
        <f t="shared" si="24"/>
        <v>0</v>
      </c>
      <c r="AD187" s="365">
        <f t="shared" si="24"/>
        <v>0</v>
      </c>
      <c r="AE187" s="342">
        <f t="shared" si="24"/>
        <v>0</v>
      </c>
      <c r="AF187" s="342">
        <f t="shared" si="24"/>
        <v>0</v>
      </c>
      <c r="AG187" s="365">
        <f t="shared" si="24"/>
        <v>0</v>
      </c>
      <c r="AH187" s="365">
        <f t="shared" si="24"/>
        <v>0</v>
      </c>
      <c r="AI187" s="342">
        <f t="shared" si="24"/>
        <v>0</v>
      </c>
      <c r="AJ187" s="342">
        <f t="shared" si="24"/>
        <v>0</v>
      </c>
      <c r="AK187" s="480">
        <f>SUM(C187:AJ187)</f>
        <v>0</v>
      </c>
      <c r="AL187" s="453"/>
      <c r="AO187" s="457"/>
    </row>
    <row r="188" spans="1:41" ht="8.25" customHeight="1">
      <c r="A188" s="370"/>
      <c r="B188" s="371"/>
      <c r="C188" s="338"/>
      <c r="D188" s="338"/>
      <c r="E188" s="338"/>
      <c r="F188" s="338"/>
      <c r="G188" s="338"/>
      <c r="H188" s="338"/>
      <c r="I188" s="338"/>
      <c r="J188" s="338"/>
      <c r="K188" s="338"/>
      <c r="L188" s="338"/>
      <c r="M188" s="338"/>
      <c r="N188" s="338"/>
      <c r="O188" s="338"/>
      <c r="P188" s="338"/>
      <c r="Q188" s="338"/>
      <c r="R188" s="338"/>
      <c r="S188" s="338"/>
      <c r="T188" s="338"/>
      <c r="U188" s="338"/>
      <c r="V188" s="338"/>
      <c r="W188" s="338"/>
      <c r="X188" s="338"/>
      <c r="Y188" s="338"/>
      <c r="Z188" s="338"/>
      <c r="AA188" s="338"/>
      <c r="AB188" s="338"/>
      <c r="AC188" s="338"/>
      <c r="AD188" s="338"/>
      <c r="AE188" s="338"/>
      <c r="AF188" s="338"/>
      <c r="AG188" s="338"/>
      <c r="AH188" s="338"/>
      <c r="AI188" s="338"/>
      <c r="AJ188" s="382"/>
      <c r="AK188" s="339"/>
      <c r="AL188" s="334"/>
      <c r="AM188" s="457"/>
      <c r="AN188" s="457"/>
      <c r="AO188" s="457"/>
    </row>
    <row r="189" spans="1:41" ht="15" customHeight="1">
      <c r="A189" s="600" t="s">
        <v>254</v>
      </c>
      <c r="B189" s="601"/>
      <c r="C189" s="337"/>
      <c r="D189" s="337"/>
      <c r="E189" s="337"/>
      <c r="F189" s="337"/>
      <c r="G189" s="337"/>
      <c r="H189" s="337"/>
      <c r="I189" s="337"/>
      <c r="J189" s="337"/>
      <c r="K189" s="337"/>
      <c r="L189" s="337"/>
      <c r="M189" s="337"/>
      <c r="N189" s="337"/>
      <c r="O189" s="337"/>
      <c r="P189" s="337"/>
      <c r="Q189" s="337"/>
      <c r="R189" s="337"/>
      <c r="S189" s="337"/>
      <c r="T189" s="337"/>
      <c r="U189" s="337"/>
      <c r="V189" s="337"/>
      <c r="W189" s="337"/>
      <c r="X189" s="337"/>
      <c r="Y189" s="337"/>
      <c r="Z189" s="337"/>
      <c r="AA189" s="337"/>
      <c r="AB189" s="337"/>
      <c r="AC189" s="337"/>
      <c r="AD189" s="337"/>
      <c r="AE189" s="337"/>
      <c r="AF189" s="337"/>
      <c r="AG189" s="337"/>
      <c r="AH189" s="337"/>
      <c r="AI189" s="337"/>
      <c r="AJ189" s="374"/>
      <c r="AK189" s="410"/>
      <c r="AL189" s="334"/>
      <c r="AM189" s="457"/>
      <c r="AN189" s="457"/>
      <c r="AO189" s="457"/>
    </row>
    <row r="190" spans="1:41" ht="14.25" customHeight="1">
      <c r="A190" s="437" t="s">
        <v>255</v>
      </c>
      <c r="B190" s="438" t="s">
        <v>256</v>
      </c>
      <c r="C190" s="412"/>
      <c r="D190" s="337"/>
      <c r="E190" s="337"/>
      <c r="F190" s="337"/>
      <c r="G190" s="337"/>
      <c r="H190" s="337"/>
      <c r="I190" s="337"/>
      <c r="J190" s="337"/>
      <c r="K190" s="337"/>
      <c r="L190" s="337"/>
      <c r="M190" s="337"/>
      <c r="N190" s="337"/>
      <c r="O190" s="337"/>
      <c r="P190" s="337"/>
      <c r="Q190" s="337"/>
      <c r="R190" s="337"/>
      <c r="S190" s="337"/>
      <c r="T190" s="337"/>
      <c r="U190" s="337"/>
      <c r="V190" s="337"/>
      <c r="W190" s="337"/>
      <c r="X190" s="337"/>
      <c r="Y190" s="337"/>
      <c r="Z190" s="337"/>
      <c r="AA190" s="337"/>
      <c r="AB190" s="337"/>
      <c r="AC190" s="337"/>
      <c r="AD190" s="337"/>
      <c r="AE190" s="337"/>
      <c r="AF190" s="342"/>
      <c r="AG190" s="337"/>
      <c r="AH190" s="337"/>
      <c r="AI190" s="337"/>
      <c r="AJ190" s="343"/>
      <c r="AK190" s="469">
        <f aca="true" t="shared" si="25" ref="AK190:AK203">SUM(C190:AJ190)</f>
        <v>0</v>
      </c>
      <c r="AL190" s="334"/>
      <c r="AM190" s="457"/>
      <c r="AO190" s="457"/>
    </row>
    <row r="191" spans="1:41" ht="14.25" customHeight="1">
      <c r="A191" s="437" t="s">
        <v>257</v>
      </c>
      <c r="B191" s="438" t="s">
        <v>438</v>
      </c>
      <c r="C191" s="412"/>
      <c r="D191" s="337"/>
      <c r="E191" s="337"/>
      <c r="F191" s="337"/>
      <c r="G191" s="337"/>
      <c r="H191" s="337"/>
      <c r="I191" s="337"/>
      <c r="J191" s="337"/>
      <c r="K191" s="337"/>
      <c r="L191" s="337"/>
      <c r="M191" s="337"/>
      <c r="N191" s="337"/>
      <c r="O191" s="337"/>
      <c r="P191" s="337"/>
      <c r="Q191" s="337"/>
      <c r="R191" s="337"/>
      <c r="S191" s="337"/>
      <c r="T191" s="337"/>
      <c r="U191" s="337"/>
      <c r="V191" s="337"/>
      <c r="W191" s="337"/>
      <c r="X191" s="337"/>
      <c r="Y191" s="337"/>
      <c r="Z191" s="337"/>
      <c r="AA191" s="337"/>
      <c r="AB191" s="337"/>
      <c r="AC191" s="337"/>
      <c r="AD191" s="337"/>
      <c r="AE191" s="337"/>
      <c r="AF191" s="342"/>
      <c r="AG191" s="337"/>
      <c r="AH191" s="337"/>
      <c r="AI191" s="337"/>
      <c r="AJ191" s="343"/>
      <c r="AK191" s="469">
        <f t="shared" si="25"/>
        <v>0</v>
      </c>
      <c r="AL191" s="334"/>
      <c r="AM191" s="457"/>
      <c r="AO191" s="457"/>
    </row>
    <row r="192" spans="1:41" ht="14.25" customHeight="1">
      <c r="A192" s="437" t="s">
        <v>258</v>
      </c>
      <c r="B192" s="438" t="s">
        <v>259</v>
      </c>
      <c r="C192" s="412"/>
      <c r="D192" s="337"/>
      <c r="E192" s="337"/>
      <c r="F192" s="337"/>
      <c r="G192" s="337"/>
      <c r="H192" s="337"/>
      <c r="I192" s="337"/>
      <c r="J192" s="337"/>
      <c r="K192" s="337"/>
      <c r="L192" s="337"/>
      <c r="M192" s="337"/>
      <c r="N192" s="337"/>
      <c r="O192" s="337"/>
      <c r="P192" s="337"/>
      <c r="Q192" s="337"/>
      <c r="R192" s="337"/>
      <c r="S192" s="337"/>
      <c r="T192" s="337"/>
      <c r="U192" s="337"/>
      <c r="V192" s="337"/>
      <c r="W192" s="337"/>
      <c r="X192" s="337"/>
      <c r="Y192" s="337"/>
      <c r="Z192" s="337"/>
      <c r="AA192" s="337"/>
      <c r="AB192" s="337"/>
      <c r="AC192" s="337"/>
      <c r="AD192" s="337"/>
      <c r="AE192" s="337"/>
      <c r="AF192" s="342"/>
      <c r="AG192" s="337"/>
      <c r="AH192" s="337"/>
      <c r="AI192" s="337"/>
      <c r="AJ192" s="343"/>
      <c r="AK192" s="469">
        <f t="shared" si="25"/>
        <v>0</v>
      </c>
      <c r="AL192" s="334"/>
      <c r="AM192" s="457"/>
      <c r="AO192" s="457"/>
    </row>
    <row r="193" spans="1:41" ht="14.25" customHeight="1">
      <c r="A193" s="437" t="s">
        <v>260</v>
      </c>
      <c r="B193" s="341" t="s">
        <v>261</v>
      </c>
      <c r="C193" s="412"/>
      <c r="D193" s="337"/>
      <c r="E193" s="337"/>
      <c r="F193" s="337"/>
      <c r="G193" s="337"/>
      <c r="H193" s="337"/>
      <c r="I193" s="337"/>
      <c r="J193" s="337"/>
      <c r="K193" s="337"/>
      <c r="L193" s="337"/>
      <c r="M193" s="337"/>
      <c r="N193" s="337"/>
      <c r="O193" s="337"/>
      <c r="P193" s="337"/>
      <c r="Q193" s="337"/>
      <c r="R193" s="337"/>
      <c r="S193" s="337"/>
      <c r="T193" s="337"/>
      <c r="U193" s="337"/>
      <c r="V193" s="337"/>
      <c r="W193" s="337"/>
      <c r="X193" s="337"/>
      <c r="Y193" s="337"/>
      <c r="Z193" s="337"/>
      <c r="AA193" s="337"/>
      <c r="AB193" s="337"/>
      <c r="AC193" s="337"/>
      <c r="AD193" s="337"/>
      <c r="AE193" s="337"/>
      <c r="AF193" s="342"/>
      <c r="AG193" s="337"/>
      <c r="AH193" s="337"/>
      <c r="AI193" s="337"/>
      <c r="AJ193" s="343"/>
      <c r="AK193" s="469">
        <f t="shared" si="25"/>
        <v>0</v>
      </c>
      <c r="AL193" s="334"/>
      <c r="AM193" s="457"/>
      <c r="AO193" s="457"/>
    </row>
    <row r="194" spans="1:41" ht="14.25" customHeight="1">
      <c r="A194" s="437" t="s">
        <v>262</v>
      </c>
      <c r="B194" s="438" t="s">
        <v>263</v>
      </c>
      <c r="C194" s="337"/>
      <c r="D194" s="337"/>
      <c r="E194" s="337"/>
      <c r="F194" s="337"/>
      <c r="G194" s="337"/>
      <c r="H194" s="337"/>
      <c r="I194" s="337"/>
      <c r="J194" s="337"/>
      <c r="K194" s="337"/>
      <c r="L194" s="337"/>
      <c r="M194" s="337"/>
      <c r="N194" s="337"/>
      <c r="O194" s="337"/>
      <c r="P194" s="337"/>
      <c r="Q194" s="337"/>
      <c r="R194" s="337"/>
      <c r="S194" s="337"/>
      <c r="T194" s="337"/>
      <c r="U194" s="337"/>
      <c r="V194" s="337"/>
      <c r="W194" s="337"/>
      <c r="X194" s="337"/>
      <c r="Y194" s="337"/>
      <c r="Z194" s="342"/>
      <c r="AA194" s="345"/>
      <c r="AB194" s="337"/>
      <c r="AC194" s="338"/>
      <c r="AD194" s="337"/>
      <c r="AE194" s="337"/>
      <c r="AF194" s="337"/>
      <c r="AG194" s="337"/>
      <c r="AH194" s="337"/>
      <c r="AI194" s="337"/>
      <c r="AJ194" s="343"/>
      <c r="AK194" s="469">
        <f t="shared" si="25"/>
        <v>0</v>
      </c>
      <c r="AL194" s="334"/>
      <c r="AM194" s="457"/>
      <c r="AO194" s="457"/>
    </row>
    <row r="195" spans="1:41" ht="14.25" customHeight="1">
      <c r="A195" s="437" t="s">
        <v>264</v>
      </c>
      <c r="B195" s="438" t="s">
        <v>265</v>
      </c>
      <c r="C195" s="337"/>
      <c r="D195" s="337"/>
      <c r="E195" s="337"/>
      <c r="F195" s="337"/>
      <c r="G195" s="337"/>
      <c r="H195" s="337"/>
      <c r="I195" s="337"/>
      <c r="J195" s="337"/>
      <c r="K195" s="337"/>
      <c r="L195" s="337"/>
      <c r="M195" s="337"/>
      <c r="N195" s="337"/>
      <c r="O195" s="337"/>
      <c r="P195" s="337"/>
      <c r="Q195" s="337"/>
      <c r="R195" s="337"/>
      <c r="S195" s="337"/>
      <c r="T195" s="337"/>
      <c r="U195" s="337"/>
      <c r="V195" s="337"/>
      <c r="W195" s="337"/>
      <c r="X195" s="337"/>
      <c r="Y195" s="337"/>
      <c r="Z195" s="337"/>
      <c r="AA195" s="337"/>
      <c r="AB195" s="346"/>
      <c r="AC195" s="342"/>
      <c r="AD195" s="345"/>
      <c r="AE195" s="337"/>
      <c r="AF195" s="337"/>
      <c r="AG195" s="337"/>
      <c r="AH195" s="337"/>
      <c r="AI195" s="337"/>
      <c r="AJ195" s="343"/>
      <c r="AK195" s="469">
        <f t="shared" si="25"/>
        <v>0</v>
      </c>
      <c r="AL195" s="334"/>
      <c r="AM195" s="457"/>
      <c r="AO195" s="457"/>
    </row>
    <row r="196" spans="1:41" ht="14.25" customHeight="1">
      <c r="A196" s="437" t="s">
        <v>266</v>
      </c>
      <c r="B196" s="438" t="s">
        <v>267</v>
      </c>
      <c r="C196" s="337"/>
      <c r="D196" s="337"/>
      <c r="E196" s="337"/>
      <c r="F196" s="337"/>
      <c r="G196" s="337"/>
      <c r="H196" s="337"/>
      <c r="I196" s="337"/>
      <c r="J196" s="337"/>
      <c r="K196" s="337"/>
      <c r="L196" s="337"/>
      <c r="M196" s="337"/>
      <c r="N196" s="337"/>
      <c r="O196" s="337"/>
      <c r="P196" s="337"/>
      <c r="Q196" s="337"/>
      <c r="R196" s="337"/>
      <c r="S196" s="337"/>
      <c r="T196" s="337"/>
      <c r="U196" s="337"/>
      <c r="V196" s="337"/>
      <c r="W196" s="337"/>
      <c r="X196" s="337"/>
      <c r="Y196" s="337"/>
      <c r="Z196" s="337"/>
      <c r="AA196" s="337"/>
      <c r="AB196" s="346"/>
      <c r="AC196" s="342"/>
      <c r="AD196" s="345"/>
      <c r="AE196" s="337"/>
      <c r="AF196" s="337"/>
      <c r="AG196" s="337"/>
      <c r="AH196" s="337"/>
      <c r="AI196" s="337"/>
      <c r="AJ196" s="343"/>
      <c r="AK196" s="469">
        <f t="shared" si="25"/>
        <v>0</v>
      </c>
      <c r="AL196" s="334"/>
      <c r="AM196" s="457"/>
      <c r="AO196" s="457"/>
    </row>
    <row r="197" spans="1:41" ht="14.25" customHeight="1">
      <c r="A197" s="437" t="s">
        <v>268</v>
      </c>
      <c r="B197" s="438" t="s">
        <v>269</v>
      </c>
      <c r="C197" s="337"/>
      <c r="D197" s="337"/>
      <c r="E197" s="337"/>
      <c r="F197" s="337"/>
      <c r="G197" s="337"/>
      <c r="H197" s="337"/>
      <c r="I197" s="337"/>
      <c r="J197" s="337"/>
      <c r="K197" s="337"/>
      <c r="L197" s="337"/>
      <c r="M197" s="337"/>
      <c r="N197" s="337"/>
      <c r="O197" s="337"/>
      <c r="P197" s="337"/>
      <c r="Q197" s="337"/>
      <c r="R197" s="337"/>
      <c r="S197" s="337"/>
      <c r="T197" s="337"/>
      <c r="U197" s="337"/>
      <c r="V197" s="337"/>
      <c r="W197" s="337"/>
      <c r="X197" s="337"/>
      <c r="Y197" s="337"/>
      <c r="Z197" s="337"/>
      <c r="AA197" s="337"/>
      <c r="AB197" s="346"/>
      <c r="AC197" s="342"/>
      <c r="AD197" s="345"/>
      <c r="AE197" s="337"/>
      <c r="AF197" s="337"/>
      <c r="AG197" s="337"/>
      <c r="AH197" s="337"/>
      <c r="AI197" s="337"/>
      <c r="AJ197" s="343"/>
      <c r="AK197" s="469">
        <f t="shared" si="25"/>
        <v>0</v>
      </c>
      <c r="AL197" s="334"/>
      <c r="AM197" s="457"/>
      <c r="AO197" s="457"/>
    </row>
    <row r="198" spans="1:41" ht="14.25" customHeight="1">
      <c r="A198" s="439" t="s">
        <v>439</v>
      </c>
      <c r="B198" s="440" t="s">
        <v>491</v>
      </c>
      <c r="C198" s="337"/>
      <c r="D198" s="337"/>
      <c r="E198" s="337"/>
      <c r="F198" s="337"/>
      <c r="G198" s="337"/>
      <c r="H198" s="337"/>
      <c r="I198" s="337"/>
      <c r="J198" s="337"/>
      <c r="K198" s="337"/>
      <c r="L198" s="337"/>
      <c r="M198" s="337"/>
      <c r="N198" s="337"/>
      <c r="O198" s="337"/>
      <c r="P198" s="337"/>
      <c r="Q198" s="337"/>
      <c r="R198" s="337"/>
      <c r="S198" s="337"/>
      <c r="T198" s="337"/>
      <c r="U198" s="337"/>
      <c r="V198" s="337"/>
      <c r="W198" s="337"/>
      <c r="X198" s="337"/>
      <c r="Y198" s="337"/>
      <c r="Z198" s="337"/>
      <c r="AA198" s="337"/>
      <c r="AB198" s="346"/>
      <c r="AC198" s="342"/>
      <c r="AD198" s="345"/>
      <c r="AE198" s="337"/>
      <c r="AF198" s="337"/>
      <c r="AG198" s="337"/>
      <c r="AH198" s="337"/>
      <c r="AI198" s="337"/>
      <c r="AJ198" s="343"/>
      <c r="AK198" s="469">
        <f t="shared" si="25"/>
        <v>0</v>
      </c>
      <c r="AL198" s="334"/>
      <c r="AM198" s="457"/>
      <c r="AO198" s="457"/>
    </row>
    <row r="199" spans="1:41" ht="14.25" customHeight="1">
      <c r="A199" s="439" t="s">
        <v>440</v>
      </c>
      <c r="B199" s="440" t="s">
        <v>270</v>
      </c>
      <c r="C199" s="337"/>
      <c r="D199" s="337"/>
      <c r="E199" s="337"/>
      <c r="F199" s="337"/>
      <c r="G199" s="337"/>
      <c r="H199" s="337"/>
      <c r="I199" s="337"/>
      <c r="J199" s="337"/>
      <c r="K199" s="337"/>
      <c r="L199" s="337"/>
      <c r="M199" s="337"/>
      <c r="N199" s="337"/>
      <c r="O199" s="337"/>
      <c r="P199" s="337"/>
      <c r="Q199" s="337"/>
      <c r="R199" s="337"/>
      <c r="S199" s="337"/>
      <c r="T199" s="337"/>
      <c r="U199" s="337"/>
      <c r="V199" s="337"/>
      <c r="W199" s="337"/>
      <c r="X199" s="337"/>
      <c r="Y199" s="337"/>
      <c r="Z199" s="337"/>
      <c r="AA199" s="337"/>
      <c r="AB199" s="346"/>
      <c r="AC199" s="342"/>
      <c r="AD199" s="345"/>
      <c r="AE199" s="337"/>
      <c r="AF199" s="337"/>
      <c r="AG199" s="337"/>
      <c r="AH199" s="337"/>
      <c r="AI199" s="337"/>
      <c r="AJ199" s="343"/>
      <c r="AK199" s="469">
        <f t="shared" si="25"/>
        <v>0</v>
      </c>
      <c r="AL199" s="334"/>
      <c r="AM199" s="457"/>
      <c r="AO199" s="457"/>
    </row>
    <row r="200" spans="1:41" ht="14.25" customHeight="1">
      <c r="A200" s="437" t="s">
        <v>271</v>
      </c>
      <c r="B200" s="438" t="s">
        <v>381</v>
      </c>
      <c r="C200" s="337"/>
      <c r="D200" s="337"/>
      <c r="E200" s="337"/>
      <c r="F200" s="337"/>
      <c r="G200" s="337"/>
      <c r="H200" s="337"/>
      <c r="I200" s="337"/>
      <c r="J200" s="337"/>
      <c r="K200" s="337"/>
      <c r="L200" s="337"/>
      <c r="M200" s="337"/>
      <c r="N200" s="337"/>
      <c r="O200" s="337"/>
      <c r="P200" s="337"/>
      <c r="Q200" s="337"/>
      <c r="R200" s="337"/>
      <c r="S200" s="337"/>
      <c r="T200" s="337"/>
      <c r="U200" s="337"/>
      <c r="V200" s="337"/>
      <c r="W200" s="337"/>
      <c r="X200" s="337"/>
      <c r="Y200" s="337"/>
      <c r="Z200" s="337"/>
      <c r="AA200" s="337"/>
      <c r="AB200" s="346"/>
      <c r="AC200" s="342"/>
      <c r="AD200" s="345"/>
      <c r="AE200" s="337"/>
      <c r="AF200" s="337"/>
      <c r="AG200" s="337"/>
      <c r="AH200" s="337"/>
      <c r="AI200" s="337"/>
      <c r="AJ200" s="343"/>
      <c r="AK200" s="469">
        <f t="shared" si="25"/>
        <v>0</v>
      </c>
      <c r="AL200" s="334"/>
      <c r="AM200" s="457"/>
      <c r="AO200" s="457"/>
    </row>
    <row r="201" spans="1:41" ht="14.25" customHeight="1">
      <c r="A201" s="437" t="s">
        <v>272</v>
      </c>
      <c r="B201" s="438" t="s">
        <v>273</v>
      </c>
      <c r="C201" s="337"/>
      <c r="D201" s="337"/>
      <c r="E201" s="337"/>
      <c r="F201" s="337"/>
      <c r="G201" s="337"/>
      <c r="H201" s="337"/>
      <c r="I201" s="337"/>
      <c r="J201" s="337"/>
      <c r="K201" s="337"/>
      <c r="L201" s="337"/>
      <c r="M201" s="337"/>
      <c r="N201" s="337"/>
      <c r="O201" s="337"/>
      <c r="P201" s="337"/>
      <c r="Q201" s="337"/>
      <c r="R201" s="337"/>
      <c r="S201" s="337"/>
      <c r="T201" s="337"/>
      <c r="U201" s="337"/>
      <c r="V201" s="337"/>
      <c r="W201" s="337"/>
      <c r="X201" s="337"/>
      <c r="Y201" s="337"/>
      <c r="Z201" s="337"/>
      <c r="AA201" s="337"/>
      <c r="AB201" s="346"/>
      <c r="AC201" s="342"/>
      <c r="AD201" s="345"/>
      <c r="AE201" s="337"/>
      <c r="AF201" s="337"/>
      <c r="AG201" s="337"/>
      <c r="AH201" s="337"/>
      <c r="AI201" s="337"/>
      <c r="AJ201" s="343"/>
      <c r="AK201" s="469">
        <f t="shared" si="25"/>
        <v>0</v>
      </c>
      <c r="AL201" s="334"/>
      <c r="AM201" s="457"/>
      <c r="AO201" s="457"/>
    </row>
    <row r="202" spans="1:41" ht="14.25" customHeight="1">
      <c r="A202" s="437" t="s">
        <v>274</v>
      </c>
      <c r="B202" s="438" t="s">
        <v>501</v>
      </c>
      <c r="C202" s="337"/>
      <c r="D202" s="337"/>
      <c r="E202" s="337"/>
      <c r="F202" s="337"/>
      <c r="G202" s="337"/>
      <c r="H202" s="337"/>
      <c r="I202" s="337"/>
      <c r="J202" s="337"/>
      <c r="K202" s="337"/>
      <c r="L202" s="337"/>
      <c r="M202" s="337"/>
      <c r="N202" s="337"/>
      <c r="O202" s="337"/>
      <c r="P202" s="337"/>
      <c r="Q202" s="337"/>
      <c r="R202" s="337"/>
      <c r="S202" s="337"/>
      <c r="T202" s="337"/>
      <c r="U202" s="337"/>
      <c r="V202" s="337"/>
      <c r="W202" s="337"/>
      <c r="X202" s="337"/>
      <c r="Y202" s="337"/>
      <c r="Z202" s="337"/>
      <c r="AA202" s="337"/>
      <c r="AB202" s="346"/>
      <c r="AC202" s="386"/>
      <c r="AD202" s="345"/>
      <c r="AE202" s="337"/>
      <c r="AF202" s="338"/>
      <c r="AG202" s="337"/>
      <c r="AH202" s="337"/>
      <c r="AI202" s="337"/>
      <c r="AJ202" s="343"/>
      <c r="AK202" s="469">
        <f t="shared" si="25"/>
        <v>0</v>
      </c>
      <c r="AL202" s="334"/>
      <c r="AM202" s="457"/>
      <c r="AO202" s="457"/>
    </row>
    <row r="203" spans="1:41" ht="15.75" customHeight="1">
      <c r="A203" s="441" t="s">
        <v>276</v>
      </c>
      <c r="B203" s="442"/>
      <c r="C203" s="443">
        <f aca="true" t="shared" si="26" ref="C203:AJ203">SUM(C190:C202)</f>
        <v>0</v>
      </c>
      <c r="D203" s="337">
        <f t="shared" si="26"/>
        <v>0</v>
      </c>
      <c r="E203" s="365">
        <f t="shared" si="26"/>
        <v>0</v>
      </c>
      <c r="F203" s="337">
        <f t="shared" si="26"/>
        <v>0</v>
      </c>
      <c r="G203" s="337">
        <f t="shared" si="26"/>
        <v>0</v>
      </c>
      <c r="H203" s="337">
        <f t="shared" si="26"/>
        <v>0</v>
      </c>
      <c r="I203" s="337">
        <f t="shared" si="26"/>
        <v>0</v>
      </c>
      <c r="J203" s="337">
        <f t="shared" si="26"/>
        <v>0</v>
      </c>
      <c r="K203" s="337">
        <f t="shared" si="26"/>
        <v>0</v>
      </c>
      <c r="L203" s="337">
        <f t="shared" si="26"/>
        <v>0</v>
      </c>
      <c r="M203" s="337">
        <f t="shared" si="26"/>
        <v>0</v>
      </c>
      <c r="N203" s="337">
        <f t="shared" si="26"/>
        <v>0</v>
      </c>
      <c r="O203" s="337">
        <f t="shared" si="26"/>
        <v>0</v>
      </c>
      <c r="P203" s="337">
        <f t="shared" si="26"/>
        <v>0</v>
      </c>
      <c r="Q203" s="337">
        <f t="shared" si="26"/>
        <v>0</v>
      </c>
      <c r="R203" s="337">
        <f t="shared" si="26"/>
        <v>0</v>
      </c>
      <c r="S203" s="337">
        <f t="shared" si="26"/>
        <v>0</v>
      </c>
      <c r="T203" s="337">
        <f t="shared" si="26"/>
        <v>0</v>
      </c>
      <c r="U203" s="337">
        <f t="shared" si="26"/>
        <v>0</v>
      </c>
      <c r="V203" s="337">
        <f t="shared" si="26"/>
        <v>0</v>
      </c>
      <c r="W203" s="337">
        <f t="shared" si="26"/>
        <v>0</v>
      </c>
      <c r="X203" s="337">
        <f t="shared" si="26"/>
        <v>0</v>
      </c>
      <c r="Y203" s="337">
        <f t="shared" si="26"/>
        <v>0</v>
      </c>
      <c r="Z203" s="342">
        <f t="shared" si="26"/>
        <v>0</v>
      </c>
      <c r="AA203" s="345">
        <f t="shared" si="26"/>
        <v>0</v>
      </c>
      <c r="AB203" s="337">
        <f t="shared" si="26"/>
        <v>0</v>
      </c>
      <c r="AC203" s="342">
        <f t="shared" si="26"/>
        <v>0</v>
      </c>
      <c r="AD203" s="337">
        <f t="shared" si="26"/>
        <v>0</v>
      </c>
      <c r="AE203" s="337">
        <f t="shared" si="26"/>
        <v>0</v>
      </c>
      <c r="AF203" s="354">
        <f t="shared" si="26"/>
        <v>0</v>
      </c>
      <c r="AG203" s="345">
        <f t="shared" si="26"/>
        <v>0</v>
      </c>
      <c r="AH203" s="337">
        <f t="shared" si="26"/>
        <v>0</v>
      </c>
      <c r="AI203" s="337">
        <f t="shared" si="26"/>
        <v>0</v>
      </c>
      <c r="AJ203" s="398">
        <f t="shared" si="26"/>
        <v>0</v>
      </c>
      <c r="AK203" s="480">
        <f t="shared" si="25"/>
        <v>0</v>
      </c>
      <c r="AL203" s="453"/>
      <c r="AO203" s="457"/>
    </row>
    <row r="204" spans="1:41" ht="8.25" customHeight="1">
      <c r="A204" s="370"/>
      <c r="B204" s="371"/>
      <c r="C204" s="338"/>
      <c r="D204" s="338"/>
      <c r="E204" s="338"/>
      <c r="F204" s="338"/>
      <c r="G204" s="338"/>
      <c r="H204" s="338"/>
      <c r="I204" s="338"/>
      <c r="J204" s="338"/>
      <c r="K204" s="338"/>
      <c r="L204" s="338"/>
      <c r="M204" s="338"/>
      <c r="N204" s="338"/>
      <c r="O204" s="338"/>
      <c r="P204" s="338"/>
      <c r="Q204" s="338"/>
      <c r="R204" s="338"/>
      <c r="S204" s="338"/>
      <c r="T204" s="338"/>
      <c r="U204" s="338"/>
      <c r="V204" s="338"/>
      <c r="W204" s="338"/>
      <c r="X204" s="338"/>
      <c r="Y204" s="338"/>
      <c r="Z204" s="338"/>
      <c r="AA204" s="338"/>
      <c r="AB204" s="338"/>
      <c r="AC204" s="338"/>
      <c r="AD204" s="338"/>
      <c r="AE204" s="338"/>
      <c r="AF204" s="338"/>
      <c r="AG204" s="338"/>
      <c r="AH204" s="338"/>
      <c r="AI204" s="338"/>
      <c r="AJ204" s="372"/>
      <c r="AK204" s="339"/>
      <c r="AL204" s="334"/>
      <c r="AM204" s="457"/>
      <c r="AN204" s="457"/>
      <c r="AO204" s="457"/>
    </row>
    <row r="205" spans="1:41" ht="15" customHeight="1">
      <c r="A205" s="596" t="s">
        <v>277</v>
      </c>
      <c r="B205" s="597"/>
      <c r="C205" s="337"/>
      <c r="D205" s="337"/>
      <c r="E205" s="337"/>
      <c r="F205" s="337"/>
      <c r="G205" s="337"/>
      <c r="H205" s="337"/>
      <c r="I205" s="337"/>
      <c r="J205" s="337"/>
      <c r="K205" s="337"/>
      <c r="L205" s="337"/>
      <c r="M205" s="337"/>
      <c r="N205" s="337"/>
      <c r="O205" s="337"/>
      <c r="P205" s="337"/>
      <c r="Q205" s="337"/>
      <c r="R205" s="337"/>
      <c r="S205" s="337"/>
      <c r="T205" s="337"/>
      <c r="U205" s="337"/>
      <c r="V205" s="337"/>
      <c r="W205" s="337"/>
      <c r="X205" s="337"/>
      <c r="Y205" s="337"/>
      <c r="Z205" s="337"/>
      <c r="AA205" s="337"/>
      <c r="AB205" s="337"/>
      <c r="AC205" s="337"/>
      <c r="AD205" s="337"/>
      <c r="AE205" s="337"/>
      <c r="AF205" s="337"/>
      <c r="AG205" s="337"/>
      <c r="AH205" s="337"/>
      <c r="AI205" s="337"/>
      <c r="AJ205" s="374"/>
      <c r="AK205" s="410"/>
      <c r="AL205" s="334"/>
      <c r="AM205" s="456"/>
      <c r="AN205" s="457"/>
      <c r="AO205" s="457"/>
    </row>
    <row r="206" spans="1:41" ht="14.25" customHeight="1">
      <c r="A206" s="439" t="s">
        <v>441</v>
      </c>
      <c r="B206" s="440" t="s">
        <v>492</v>
      </c>
      <c r="C206" s="337"/>
      <c r="D206" s="337"/>
      <c r="E206" s="337"/>
      <c r="F206" s="337"/>
      <c r="G206" s="337"/>
      <c r="H206" s="337"/>
      <c r="I206" s="337"/>
      <c r="J206" s="337"/>
      <c r="K206" s="337"/>
      <c r="L206" s="337"/>
      <c r="M206" s="337"/>
      <c r="N206" s="337"/>
      <c r="O206" s="337"/>
      <c r="P206" s="337"/>
      <c r="Q206" s="337"/>
      <c r="R206" s="337"/>
      <c r="S206" s="337"/>
      <c r="T206" s="337"/>
      <c r="U206" s="337"/>
      <c r="V206" s="337"/>
      <c r="W206" s="337"/>
      <c r="X206" s="337"/>
      <c r="Y206" s="337"/>
      <c r="Z206" s="337"/>
      <c r="AA206" s="337"/>
      <c r="AB206" s="342"/>
      <c r="AC206" s="337"/>
      <c r="AD206" s="337"/>
      <c r="AE206" s="337"/>
      <c r="AF206" s="337"/>
      <c r="AG206" s="337"/>
      <c r="AH206" s="337"/>
      <c r="AI206" s="337"/>
      <c r="AJ206" s="343"/>
      <c r="AK206" s="469">
        <f aca="true" t="shared" si="27" ref="AK206:AK214">SUM(C206:AJ206)</f>
        <v>0</v>
      </c>
      <c r="AL206" s="334"/>
      <c r="AM206" s="456"/>
      <c r="AO206" s="457"/>
    </row>
    <row r="207" spans="1:41" ht="14.25" customHeight="1">
      <c r="A207" s="439" t="s">
        <v>442</v>
      </c>
      <c r="B207" s="440" t="s">
        <v>443</v>
      </c>
      <c r="C207" s="337"/>
      <c r="D207" s="337"/>
      <c r="E207" s="337"/>
      <c r="F207" s="337"/>
      <c r="G207" s="337"/>
      <c r="H207" s="337"/>
      <c r="I207" s="337"/>
      <c r="J207" s="337"/>
      <c r="K207" s="337"/>
      <c r="L207" s="337"/>
      <c r="M207" s="337"/>
      <c r="N207" s="337"/>
      <c r="O207" s="337"/>
      <c r="P207" s="337"/>
      <c r="Q207" s="337"/>
      <c r="R207" s="337"/>
      <c r="S207" s="337"/>
      <c r="T207" s="337"/>
      <c r="U207" s="337"/>
      <c r="V207" s="337"/>
      <c r="W207" s="337"/>
      <c r="X207" s="337"/>
      <c r="Y207" s="337"/>
      <c r="Z207" s="337"/>
      <c r="AA207" s="337"/>
      <c r="AB207" s="342"/>
      <c r="AC207" s="337"/>
      <c r="AD207" s="337"/>
      <c r="AE207" s="337"/>
      <c r="AF207" s="337"/>
      <c r="AG207" s="337"/>
      <c r="AH207" s="337"/>
      <c r="AI207" s="337"/>
      <c r="AJ207" s="343"/>
      <c r="AK207" s="469">
        <f t="shared" si="27"/>
        <v>0</v>
      </c>
      <c r="AL207" s="334"/>
      <c r="AM207" s="456"/>
      <c r="AO207" s="457"/>
    </row>
    <row r="208" spans="1:41" ht="14.25" customHeight="1">
      <c r="A208" s="437" t="s">
        <v>278</v>
      </c>
      <c r="B208" s="438" t="s">
        <v>396</v>
      </c>
      <c r="C208" s="337"/>
      <c r="D208" s="337"/>
      <c r="E208" s="337"/>
      <c r="F208" s="337"/>
      <c r="G208" s="337"/>
      <c r="H208" s="337"/>
      <c r="I208" s="337"/>
      <c r="J208" s="337"/>
      <c r="K208" s="337"/>
      <c r="L208" s="337"/>
      <c r="M208" s="337"/>
      <c r="N208" s="337"/>
      <c r="O208" s="337"/>
      <c r="P208" s="337"/>
      <c r="Q208" s="337"/>
      <c r="R208" s="337"/>
      <c r="S208" s="337"/>
      <c r="T208" s="337"/>
      <c r="U208" s="337"/>
      <c r="V208" s="337"/>
      <c r="W208" s="337"/>
      <c r="X208" s="342"/>
      <c r="Y208" s="337"/>
      <c r="Z208" s="337"/>
      <c r="AA208" s="337"/>
      <c r="AB208" s="384"/>
      <c r="AC208" s="337"/>
      <c r="AD208" s="337"/>
      <c r="AE208" s="338"/>
      <c r="AF208" s="337"/>
      <c r="AG208" s="337"/>
      <c r="AH208" s="337"/>
      <c r="AI208" s="337"/>
      <c r="AJ208" s="343"/>
      <c r="AK208" s="469">
        <f t="shared" si="27"/>
        <v>0</v>
      </c>
      <c r="AL208" s="334"/>
      <c r="AM208" s="457"/>
      <c r="AO208" s="457"/>
    </row>
    <row r="209" spans="1:41" ht="14.25" customHeight="1">
      <c r="A209" s="437" t="s">
        <v>279</v>
      </c>
      <c r="B209" s="438" t="s">
        <v>281</v>
      </c>
      <c r="C209" s="337"/>
      <c r="D209" s="337"/>
      <c r="E209" s="337"/>
      <c r="F209" s="337"/>
      <c r="G209" s="337"/>
      <c r="H209" s="337"/>
      <c r="I209" s="337"/>
      <c r="J209" s="337"/>
      <c r="K209" s="337"/>
      <c r="L209" s="337"/>
      <c r="M209" s="337"/>
      <c r="N209" s="337"/>
      <c r="O209" s="337"/>
      <c r="P209" s="337"/>
      <c r="Q209" s="337"/>
      <c r="R209" s="337"/>
      <c r="S209" s="337"/>
      <c r="T209" s="337"/>
      <c r="U209" s="337"/>
      <c r="V209" s="337"/>
      <c r="W209" s="337"/>
      <c r="X209" s="337"/>
      <c r="Y209" s="337"/>
      <c r="Z209" s="337"/>
      <c r="AA209" s="337"/>
      <c r="AB209" s="337"/>
      <c r="AC209" s="337"/>
      <c r="AD209" s="346"/>
      <c r="AE209" s="353"/>
      <c r="AF209" s="337"/>
      <c r="AG209" s="337"/>
      <c r="AH209" s="337"/>
      <c r="AI209" s="337"/>
      <c r="AJ209" s="343"/>
      <c r="AK209" s="469">
        <f t="shared" si="27"/>
        <v>0</v>
      </c>
      <c r="AL209" s="334"/>
      <c r="AM209" s="457"/>
      <c r="AO209" s="457"/>
    </row>
    <row r="210" spans="1:41" ht="12.75" customHeight="1">
      <c r="A210" s="445" t="s">
        <v>444</v>
      </c>
      <c r="B210" s="417" t="s">
        <v>450</v>
      </c>
      <c r="C210" s="337"/>
      <c r="D210" s="337"/>
      <c r="E210" s="337"/>
      <c r="F210" s="337"/>
      <c r="G210" s="337"/>
      <c r="H210" s="337"/>
      <c r="I210" s="337"/>
      <c r="J210" s="337"/>
      <c r="K210" s="337"/>
      <c r="L210" s="337"/>
      <c r="M210" s="337"/>
      <c r="N210" s="337"/>
      <c r="O210" s="337"/>
      <c r="P210" s="337"/>
      <c r="Q210" s="337"/>
      <c r="R210" s="337"/>
      <c r="S210" s="337"/>
      <c r="T210" s="337"/>
      <c r="U210" s="337"/>
      <c r="V210" s="337"/>
      <c r="W210" s="337"/>
      <c r="X210" s="337"/>
      <c r="Y210" s="337"/>
      <c r="Z210" s="337"/>
      <c r="AA210" s="337"/>
      <c r="AB210" s="337"/>
      <c r="AC210" s="337"/>
      <c r="AD210" s="337"/>
      <c r="AE210" s="386"/>
      <c r="AF210" s="337"/>
      <c r="AG210" s="337"/>
      <c r="AH210" s="337"/>
      <c r="AI210" s="337"/>
      <c r="AJ210" s="343"/>
      <c r="AK210" s="469">
        <f t="shared" si="27"/>
        <v>0</v>
      </c>
      <c r="AL210" s="334"/>
      <c r="AM210" s="457"/>
      <c r="AO210" s="457"/>
    </row>
    <row r="211" spans="1:41" ht="12.75" customHeight="1">
      <c r="A211" s="445" t="s">
        <v>445</v>
      </c>
      <c r="B211" s="417" t="s">
        <v>451</v>
      </c>
      <c r="C211" s="337"/>
      <c r="D211" s="337"/>
      <c r="E211" s="337"/>
      <c r="F211" s="337"/>
      <c r="G211" s="337"/>
      <c r="H211" s="337"/>
      <c r="I211" s="337"/>
      <c r="J211" s="337"/>
      <c r="K211" s="337"/>
      <c r="L211" s="337"/>
      <c r="M211" s="337"/>
      <c r="N211" s="337"/>
      <c r="O211" s="337"/>
      <c r="P211" s="337"/>
      <c r="Q211" s="337"/>
      <c r="R211" s="337"/>
      <c r="S211" s="337"/>
      <c r="T211" s="337"/>
      <c r="U211" s="337"/>
      <c r="V211" s="337"/>
      <c r="W211" s="337"/>
      <c r="X211" s="337"/>
      <c r="Y211" s="337"/>
      <c r="Z211" s="337"/>
      <c r="AA211" s="337"/>
      <c r="AB211" s="337"/>
      <c r="AC211" s="337"/>
      <c r="AD211" s="337"/>
      <c r="AE211" s="386"/>
      <c r="AF211" s="337"/>
      <c r="AG211" s="337"/>
      <c r="AH211" s="337"/>
      <c r="AI211" s="337"/>
      <c r="AJ211" s="343"/>
      <c r="AK211" s="469">
        <f t="shared" si="27"/>
        <v>0</v>
      </c>
      <c r="AL211" s="334"/>
      <c r="AM211" s="457"/>
      <c r="AO211" s="457"/>
    </row>
    <row r="212" spans="1:41" ht="12.75" customHeight="1">
      <c r="A212" s="445" t="s">
        <v>446</v>
      </c>
      <c r="B212" s="417" t="s">
        <v>467</v>
      </c>
      <c r="C212" s="337"/>
      <c r="D212" s="337"/>
      <c r="E212" s="337"/>
      <c r="F212" s="337"/>
      <c r="G212" s="337"/>
      <c r="H212" s="337"/>
      <c r="I212" s="337"/>
      <c r="J212" s="337"/>
      <c r="K212" s="337"/>
      <c r="L212" s="337"/>
      <c r="M212" s="337"/>
      <c r="N212" s="337"/>
      <c r="O212" s="337"/>
      <c r="P212" s="337"/>
      <c r="Q212" s="337"/>
      <c r="R212" s="337"/>
      <c r="S212" s="337"/>
      <c r="T212" s="337"/>
      <c r="U212" s="337"/>
      <c r="V212" s="337"/>
      <c r="W212" s="337"/>
      <c r="X212" s="337"/>
      <c r="Y212" s="337"/>
      <c r="Z212" s="337"/>
      <c r="AA212" s="337"/>
      <c r="AB212" s="337"/>
      <c r="AC212" s="337"/>
      <c r="AD212" s="337"/>
      <c r="AE212" s="386"/>
      <c r="AF212" s="337"/>
      <c r="AG212" s="337"/>
      <c r="AH212" s="337"/>
      <c r="AI212" s="337"/>
      <c r="AJ212" s="343"/>
      <c r="AK212" s="469">
        <f t="shared" si="27"/>
        <v>0</v>
      </c>
      <c r="AL212" s="334"/>
      <c r="AM212" s="457"/>
      <c r="AO212" s="457"/>
    </row>
    <row r="213" spans="1:41" ht="12.75" customHeight="1">
      <c r="A213" s="445" t="s">
        <v>447</v>
      </c>
      <c r="B213" s="417" t="s">
        <v>476</v>
      </c>
      <c r="C213" s="337"/>
      <c r="D213" s="337"/>
      <c r="E213" s="337"/>
      <c r="F213" s="337"/>
      <c r="G213" s="337"/>
      <c r="H213" s="337"/>
      <c r="I213" s="337"/>
      <c r="J213" s="337"/>
      <c r="K213" s="337"/>
      <c r="L213" s="337"/>
      <c r="M213" s="337"/>
      <c r="N213" s="337"/>
      <c r="O213" s="337"/>
      <c r="P213" s="337"/>
      <c r="Q213" s="337"/>
      <c r="R213" s="337"/>
      <c r="S213" s="337"/>
      <c r="T213" s="337"/>
      <c r="U213" s="337"/>
      <c r="V213" s="337"/>
      <c r="W213" s="337"/>
      <c r="X213" s="337"/>
      <c r="Y213" s="337"/>
      <c r="Z213" s="337"/>
      <c r="AA213" s="337"/>
      <c r="AB213" s="337"/>
      <c r="AC213" s="337"/>
      <c r="AD213" s="337"/>
      <c r="AE213" s="386"/>
      <c r="AF213" s="337"/>
      <c r="AG213" s="337"/>
      <c r="AH213" s="337"/>
      <c r="AI213" s="337"/>
      <c r="AJ213" s="343"/>
      <c r="AK213" s="469">
        <f t="shared" si="27"/>
        <v>0</v>
      </c>
      <c r="AL213" s="334"/>
      <c r="AM213" s="457"/>
      <c r="AO213" s="457"/>
    </row>
    <row r="214" spans="1:41" ht="12.75" customHeight="1">
      <c r="A214" s="441" t="s">
        <v>283</v>
      </c>
      <c r="B214" s="442"/>
      <c r="C214" s="365">
        <f>SUM(C206:C213)</f>
        <v>0</v>
      </c>
      <c r="D214" s="337">
        <f aca="true" t="shared" si="28" ref="D214:AI214">SUM(D206:D213)</f>
        <v>0</v>
      </c>
      <c r="E214" s="337">
        <f t="shared" si="28"/>
        <v>0</v>
      </c>
      <c r="F214" s="337">
        <f t="shared" si="28"/>
        <v>0</v>
      </c>
      <c r="G214" s="337">
        <f t="shared" si="28"/>
        <v>0</v>
      </c>
      <c r="H214" s="337">
        <f t="shared" si="28"/>
        <v>0</v>
      </c>
      <c r="I214" s="337">
        <f t="shared" si="28"/>
        <v>0</v>
      </c>
      <c r="J214" s="337">
        <f t="shared" si="28"/>
        <v>0</v>
      </c>
      <c r="K214" s="337">
        <f t="shared" si="28"/>
        <v>0</v>
      </c>
      <c r="L214" s="337">
        <f t="shared" si="28"/>
        <v>0</v>
      </c>
      <c r="M214" s="337">
        <f t="shared" si="28"/>
        <v>0</v>
      </c>
      <c r="N214" s="337">
        <f t="shared" si="28"/>
        <v>0</v>
      </c>
      <c r="O214" s="337">
        <f t="shared" si="28"/>
        <v>0</v>
      </c>
      <c r="P214" s="337">
        <f t="shared" si="28"/>
        <v>0</v>
      </c>
      <c r="Q214" s="337">
        <f t="shared" si="28"/>
        <v>0</v>
      </c>
      <c r="R214" s="337">
        <f t="shared" si="28"/>
        <v>0</v>
      </c>
      <c r="S214" s="337">
        <f t="shared" si="28"/>
        <v>0</v>
      </c>
      <c r="T214" s="337">
        <f t="shared" si="28"/>
        <v>0</v>
      </c>
      <c r="U214" s="337">
        <f t="shared" si="28"/>
        <v>0</v>
      </c>
      <c r="V214" s="337">
        <f t="shared" si="28"/>
        <v>0</v>
      </c>
      <c r="W214" s="337">
        <f t="shared" si="28"/>
        <v>0</v>
      </c>
      <c r="X214" s="342">
        <f t="shared" si="28"/>
        <v>0</v>
      </c>
      <c r="Y214" s="337">
        <f t="shared" si="28"/>
        <v>0</v>
      </c>
      <c r="Z214" s="337">
        <f t="shared" si="28"/>
        <v>0</v>
      </c>
      <c r="AA214" s="337">
        <f t="shared" si="28"/>
        <v>0</v>
      </c>
      <c r="AB214" s="342">
        <f t="shared" si="28"/>
        <v>0</v>
      </c>
      <c r="AC214" s="337">
        <f t="shared" si="28"/>
        <v>0</v>
      </c>
      <c r="AD214" s="337">
        <f t="shared" si="28"/>
        <v>0</v>
      </c>
      <c r="AE214" s="342">
        <f t="shared" si="28"/>
        <v>0</v>
      </c>
      <c r="AF214" s="337">
        <f t="shared" si="28"/>
        <v>0</v>
      </c>
      <c r="AG214" s="337">
        <f t="shared" si="28"/>
        <v>0</v>
      </c>
      <c r="AH214" s="337">
        <f t="shared" si="28"/>
        <v>0</v>
      </c>
      <c r="AI214" s="337">
        <f t="shared" si="28"/>
        <v>0</v>
      </c>
      <c r="AJ214" s="342">
        <f>SUM(AJ206:AJ213)</f>
        <v>0</v>
      </c>
      <c r="AK214" s="469">
        <f t="shared" si="27"/>
        <v>0</v>
      </c>
      <c r="AL214" s="453"/>
      <c r="AO214" s="457"/>
    </row>
    <row r="215" spans="1:41" s="411" customFormat="1" ht="12.75" customHeight="1" thickBot="1">
      <c r="A215" s="448"/>
      <c r="B215" s="449"/>
      <c r="C215" s="338"/>
      <c r="D215" s="337"/>
      <c r="E215" s="337"/>
      <c r="F215" s="337"/>
      <c r="G215" s="337"/>
      <c r="H215" s="337"/>
      <c r="I215" s="337"/>
      <c r="J215" s="337"/>
      <c r="K215" s="337"/>
      <c r="L215" s="337"/>
      <c r="M215" s="337"/>
      <c r="N215" s="337"/>
      <c r="O215" s="337"/>
      <c r="P215" s="337"/>
      <c r="Q215" s="337"/>
      <c r="R215" s="337"/>
      <c r="S215" s="337"/>
      <c r="T215" s="337"/>
      <c r="U215" s="337"/>
      <c r="V215" s="337"/>
      <c r="W215" s="337"/>
      <c r="X215" s="337"/>
      <c r="Y215" s="337"/>
      <c r="Z215" s="337"/>
      <c r="AA215" s="337"/>
      <c r="AB215" s="337"/>
      <c r="AC215" s="337"/>
      <c r="AD215" s="337"/>
      <c r="AE215" s="337"/>
      <c r="AF215" s="337"/>
      <c r="AG215" s="337"/>
      <c r="AH215" s="337"/>
      <c r="AI215" s="337"/>
      <c r="AJ215" s="372"/>
      <c r="AK215" s="410"/>
      <c r="AL215" s="334"/>
      <c r="AM215" s="457"/>
      <c r="AN215" s="457"/>
      <c r="AO215" s="334"/>
    </row>
    <row r="216" spans="1:41" s="408" customFormat="1" ht="12.75" customHeight="1" thickBot="1">
      <c r="A216" s="450" t="s">
        <v>284</v>
      </c>
      <c r="B216" s="451"/>
      <c r="C216" s="401">
        <f aca="true" t="shared" si="29" ref="C216:AJ216">SUM(C165,C187,C203,C214)</f>
        <v>0</v>
      </c>
      <c r="D216" s="432">
        <f t="shared" si="29"/>
        <v>0</v>
      </c>
      <c r="E216" s="433">
        <f t="shared" si="29"/>
        <v>0</v>
      </c>
      <c r="F216" s="433">
        <f t="shared" si="29"/>
        <v>0</v>
      </c>
      <c r="G216" s="430">
        <f t="shared" si="29"/>
        <v>0</v>
      </c>
      <c r="H216" s="430">
        <f t="shared" si="29"/>
        <v>0</v>
      </c>
      <c r="I216" s="430">
        <f t="shared" si="29"/>
        <v>0</v>
      </c>
      <c r="J216" s="430">
        <f t="shared" si="29"/>
        <v>0</v>
      </c>
      <c r="K216" s="430">
        <f t="shared" si="29"/>
        <v>0</v>
      </c>
      <c r="L216" s="430">
        <f t="shared" si="29"/>
        <v>0</v>
      </c>
      <c r="M216" s="430">
        <f t="shared" si="29"/>
        <v>0</v>
      </c>
      <c r="N216" s="431">
        <f t="shared" si="29"/>
        <v>0</v>
      </c>
      <c r="O216" s="432">
        <f t="shared" si="29"/>
        <v>0</v>
      </c>
      <c r="P216" s="481">
        <f t="shared" si="29"/>
        <v>0</v>
      </c>
      <c r="Q216" s="430">
        <f t="shared" si="29"/>
        <v>0</v>
      </c>
      <c r="R216" s="430">
        <f t="shared" si="29"/>
        <v>0</v>
      </c>
      <c r="S216" s="432">
        <f t="shared" si="29"/>
        <v>0</v>
      </c>
      <c r="T216" s="430">
        <f t="shared" si="29"/>
        <v>0</v>
      </c>
      <c r="U216" s="430">
        <f t="shared" si="29"/>
        <v>0</v>
      </c>
      <c r="V216" s="430">
        <f t="shared" si="29"/>
        <v>0</v>
      </c>
      <c r="W216" s="430">
        <f t="shared" si="29"/>
        <v>0</v>
      </c>
      <c r="X216" s="430">
        <f t="shared" si="29"/>
        <v>0</v>
      </c>
      <c r="Y216" s="430">
        <f t="shared" si="29"/>
        <v>0</v>
      </c>
      <c r="Z216" s="430">
        <f t="shared" si="29"/>
        <v>0</v>
      </c>
      <c r="AA216" s="473">
        <f t="shared" si="29"/>
        <v>0</v>
      </c>
      <c r="AB216" s="430">
        <f t="shared" si="29"/>
        <v>0</v>
      </c>
      <c r="AC216" s="430">
        <f t="shared" si="29"/>
        <v>0</v>
      </c>
      <c r="AD216" s="430">
        <f t="shared" si="29"/>
        <v>0</v>
      </c>
      <c r="AE216" s="430">
        <f t="shared" si="29"/>
        <v>0</v>
      </c>
      <c r="AF216" s="430">
        <f t="shared" si="29"/>
        <v>0</v>
      </c>
      <c r="AG216" s="473">
        <f t="shared" si="29"/>
        <v>0</v>
      </c>
      <c r="AH216" s="473">
        <f t="shared" si="29"/>
        <v>0</v>
      </c>
      <c r="AI216" s="430">
        <f t="shared" si="29"/>
        <v>0</v>
      </c>
      <c r="AJ216" s="452">
        <f t="shared" si="29"/>
        <v>0</v>
      </c>
      <c r="AK216" s="474">
        <f>SUM(C216:AJ216)</f>
        <v>0</v>
      </c>
      <c r="AL216" s="479"/>
      <c r="AO216" s="457"/>
    </row>
    <row r="217" spans="1:41" s="411" customFormat="1" ht="12.75" customHeight="1" thickBot="1">
      <c r="A217" s="435"/>
      <c r="B217" s="436"/>
      <c r="C217" s="337"/>
      <c r="D217" s="337"/>
      <c r="E217" s="337"/>
      <c r="F217" s="337"/>
      <c r="G217" s="337"/>
      <c r="H217" s="337"/>
      <c r="I217" s="337"/>
      <c r="J217" s="337"/>
      <c r="K217" s="337"/>
      <c r="L217" s="337"/>
      <c r="M217" s="337"/>
      <c r="N217" s="337"/>
      <c r="O217" s="337"/>
      <c r="P217" s="337"/>
      <c r="Q217" s="337"/>
      <c r="R217" s="337"/>
      <c r="S217" s="337"/>
      <c r="T217" s="337"/>
      <c r="U217" s="337"/>
      <c r="V217" s="337"/>
      <c r="W217" s="337"/>
      <c r="X217" s="337"/>
      <c r="Y217" s="337"/>
      <c r="Z217" s="337"/>
      <c r="AA217" s="337"/>
      <c r="AB217" s="337"/>
      <c r="AC217" s="337"/>
      <c r="AD217" s="337"/>
      <c r="AE217" s="337"/>
      <c r="AF217" s="337"/>
      <c r="AG217" s="337"/>
      <c r="AH217" s="337"/>
      <c r="AI217" s="337"/>
      <c r="AJ217" s="374"/>
      <c r="AK217" s="476"/>
      <c r="AL217" s="334"/>
      <c r="AM217" s="457"/>
      <c r="AN217" s="457"/>
      <c r="AO217" s="334"/>
    </row>
    <row r="218" spans="1:41" s="408" customFormat="1" ht="12.75" customHeight="1" thickBot="1">
      <c r="A218" s="450" t="s">
        <v>383</v>
      </c>
      <c r="B218" s="451"/>
      <c r="C218" s="401">
        <f aca="true" t="shared" si="30" ref="C218:AJ218">SUM(C132,C138,C216)</f>
        <v>0</v>
      </c>
      <c r="D218" s="482">
        <f t="shared" si="30"/>
        <v>0</v>
      </c>
      <c r="E218" s="482">
        <f t="shared" si="30"/>
        <v>0</v>
      </c>
      <c r="F218" s="482">
        <f t="shared" si="30"/>
        <v>0</v>
      </c>
      <c r="G218" s="482">
        <f t="shared" si="30"/>
        <v>0</v>
      </c>
      <c r="H218" s="482">
        <f t="shared" si="30"/>
        <v>0</v>
      </c>
      <c r="I218" s="482">
        <f t="shared" si="30"/>
        <v>0</v>
      </c>
      <c r="J218" s="482">
        <f t="shared" si="30"/>
        <v>0</v>
      </c>
      <c r="K218" s="482">
        <f t="shared" si="30"/>
        <v>0</v>
      </c>
      <c r="L218" s="482">
        <f t="shared" si="30"/>
        <v>0</v>
      </c>
      <c r="M218" s="482">
        <f t="shared" si="30"/>
        <v>0</v>
      </c>
      <c r="N218" s="482">
        <f t="shared" si="30"/>
        <v>0</v>
      </c>
      <c r="O218" s="482">
        <f t="shared" si="30"/>
        <v>0</v>
      </c>
      <c r="P218" s="482">
        <f t="shared" si="30"/>
        <v>0</v>
      </c>
      <c r="Q218" s="482">
        <f t="shared" si="30"/>
        <v>0</v>
      </c>
      <c r="R218" s="482">
        <f t="shared" si="30"/>
        <v>0</v>
      </c>
      <c r="S218" s="482">
        <f t="shared" si="30"/>
        <v>0</v>
      </c>
      <c r="T218" s="482">
        <f t="shared" si="30"/>
        <v>0</v>
      </c>
      <c r="U218" s="482">
        <f t="shared" si="30"/>
        <v>0</v>
      </c>
      <c r="V218" s="482">
        <f t="shared" si="30"/>
        <v>0</v>
      </c>
      <c r="W218" s="482">
        <f t="shared" si="30"/>
        <v>0</v>
      </c>
      <c r="X218" s="482">
        <f t="shared" si="30"/>
        <v>0</v>
      </c>
      <c r="Y218" s="482">
        <f t="shared" si="30"/>
        <v>0</v>
      </c>
      <c r="Z218" s="482">
        <f t="shared" si="30"/>
        <v>0</v>
      </c>
      <c r="AA218" s="431">
        <f t="shared" si="30"/>
        <v>0</v>
      </c>
      <c r="AB218" s="482">
        <f t="shared" si="30"/>
        <v>0</v>
      </c>
      <c r="AC218" s="482">
        <f t="shared" si="30"/>
        <v>0</v>
      </c>
      <c r="AD218" s="482">
        <f t="shared" si="30"/>
        <v>0</v>
      </c>
      <c r="AE218" s="482">
        <f t="shared" si="30"/>
        <v>0</v>
      </c>
      <c r="AF218" s="482">
        <f t="shared" si="30"/>
        <v>0</v>
      </c>
      <c r="AG218" s="482">
        <f t="shared" si="30"/>
        <v>0</v>
      </c>
      <c r="AH218" s="482">
        <f t="shared" si="30"/>
        <v>0</v>
      </c>
      <c r="AI218" s="482">
        <f t="shared" si="30"/>
        <v>0</v>
      </c>
      <c r="AJ218" s="483">
        <f t="shared" si="30"/>
        <v>0</v>
      </c>
      <c r="AK218" s="474">
        <f>SUM(C218:AJ218)</f>
        <v>0</v>
      </c>
      <c r="AL218" s="484"/>
      <c r="AO218" s="457"/>
    </row>
    <row r="219" spans="1:41" ht="12.75" customHeight="1">
      <c r="A219" s="453"/>
      <c r="B219" s="453"/>
      <c r="C219" s="334"/>
      <c r="D219" s="334"/>
      <c r="E219" s="334"/>
      <c r="F219" s="334"/>
      <c r="G219" s="334"/>
      <c r="H219" s="334"/>
      <c r="I219" s="334"/>
      <c r="J219" s="334"/>
      <c r="K219" s="334"/>
      <c r="L219" s="334"/>
      <c r="M219" s="334"/>
      <c r="N219" s="334"/>
      <c r="O219" s="334"/>
      <c r="P219" s="334"/>
      <c r="Q219" s="334"/>
      <c r="R219" s="334"/>
      <c r="S219" s="334"/>
      <c r="T219" s="334"/>
      <c r="U219" s="334"/>
      <c r="V219" s="334"/>
      <c r="W219" s="334"/>
      <c r="X219" s="334"/>
      <c r="Y219" s="334"/>
      <c r="Z219" s="334"/>
      <c r="AA219" s="334"/>
      <c r="AB219" s="334"/>
      <c r="AC219" s="334"/>
      <c r="AD219" s="334"/>
      <c r="AE219" s="334"/>
      <c r="AF219" s="334"/>
      <c r="AG219" s="334"/>
      <c r="AH219" s="334"/>
      <c r="AI219" s="334"/>
      <c r="AJ219" s="334"/>
      <c r="AK219" s="334"/>
      <c r="AL219" s="334"/>
      <c r="AM219" s="457"/>
      <c r="AN219" s="457"/>
      <c r="AO219" s="457"/>
    </row>
    <row r="220" spans="1:41" ht="14.25" customHeight="1">
      <c r="A220" s="453" t="s">
        <v>329</v>
      </c>
      <c r="B220" s="453"/>
      <c r="C220" s="334"/>
      <c r="D220" s="334"/>
      <c r="E220" s="334"/>
      <c r="F220" s="334"/>
      <c r="G220" s="334"/>
      <c r="H220" s="334"/>
      <c r="I220" s="334"/>
      <c r="J220" s="334"/>
      <c r="K220" s="334"/>
      <c r="L220" s="334"/>
      <c r="M220" s="334"/>
      <c r="N220" s="334"/>
      <c r="O220" s="334"/>
      <c r="P220" s="334"/>
      <c r="Q220" s="334"/>
      <c r="R220" s="334"/>
      <c r="S220" s="334"/>
      <c r="T220" s="334"/>
      <c r="U220" s="334"/>
      <c r="V220" s="334"/>
      <c r="W220" s="334"/>
      <c r="X220" s="334"/>
      <c r="Y220" s="334"/>
      <c r="Z220" s="334"/>
      <c r="AA220" s="334"/>
      <c r="AB220" s="334"/>
      <c r="AC220" s="334"/>
      <c r="AD220" s="334"/>
      <c r="AE220" s="334"/>
      <c r="AF220" s="334"/>
      <c r="AG220" s="334"/>
      <c r="AH220" s="334"/>
      <c r="AI220" s="334"/>
      <c r="AJ220" s="334"/>
      <c r="AK220" s="369"/>
      <c r="AL220" s="334"/>
      <c r="AM220" s="457"/>
      <c r="AN220" s="457"/>
      <c r="AO220" s="457"/>
    </row>
    <row r="221" spans="1:41" ht="14.25" customHeight="1">
      <c r="A221" s="453" t="s">
        <v>330</v>
      </c>
      <c r="B221" s="453"/>
      <c r="C221" s="334"/>
      <c r="D221" s="334"/>
      <c r="E221" s="334"/>
      <c r="F221" s="334"/>
      <c r="G221" s="334"/>
      <c r="H221" s="334"/>
      <c r="I221" s="334"/>
      <c r="J221" s="334"/>
      <c r="K221" s="334"/>
      <c r="L221" s="334"/>
      <c r="M221" s="334"/>
      <c r="N221" s="334"/>
      <c r="O221" s="334"/>
      <c r="P221" s="334"/>
      <c r="Q221" s="334"/>
      <c r="R221" s="334"/>
      <c r="S221" s="334"/>
      <c r="T221" s="334"/>
      <c r="U221" s="334"/>
      <c r="V221" s="334"/>
      <c r="W221" s="334"/>
      <c r="X221" s="334"/>
      <c r="Y221" s="334"/>
      <c r="Z221" s="334"/>
      <c r="AA221" s="334"/>
      <c r="AB221" s="334"/>
      <c r="AC221" s="334"/>
      <c r="AD221" s="334"/>
      <c r="AE221" s="334"/>
      <c r="AF221" s="334"/>
      <c r="AG221" s="334"/>
      <c r="AH221" s="334"/>
      <c r="AI221" s="334"/>
      <c r="AJ221" s="334"/>
      <c r="AK221" s="334"/>
      <c r="AL221" s="334"/>
      <c r="AM221" s="457"/>
      <c r="AN221" s="457"/>
      <c r="AO221" s="457"/>
    </row>
    <row r="222" spans="1:41" ht="20.25">
      <c r="A222" s="454"/>
      <c r="B222" s="453"/>
      <c r="C222" s="334"/>
      <c r="D222" s="334"/>
      <c r="E222" s="334"/>
      <c r="F222" s="334"/>
      <c r="G222" s="334"/>
      <c r="H222" s="334"/>
      <c r="I222" s="334"/>
      <c r="J222" s="334"/>
      <c r="K222" s="334"/>
      <c r="L222" s="334"/>
      <c r="M222" s="334"/>
      <c r="N222" s="334"/>
      <c r="O222" s="334"/>
      <c r="P222" s="334"/>
      <c r="Q222" s="334"/>
      <c r="R222" s="334"/>
      <c r="S222" s="334"/>
      <c r="T222" s="334"/>
      <c r="U222" s="334"/>
      <c r="V222" s="334"/>
      <c r="W222" s="334"/>
      <c r="X222" s="334"/>
      <c r="Y222" s="334"/>
      <c r="Z222" s="334"/>
      <c r="AA222" s="334"/>
      <c r="AB222" s="334"/>
      <c r="AC222" s="334"/>
      <c r="AD222" s="334"/>
      <c r="AE222" s="334"/>
      <c r="AF222" s="334"/>
      <c r="AG222" s="334"/>
      <c r="AH222" s="334"/>
      <c r="AI222" s="334"/>
      <c r="AJ222" s="334"/>
      <c r="AK222" s="334"/>
      <c r="AL222" s="334"/>
      <c r="AM222" s="457"/>
      <c r="AN222" s="457"/>
      <c r="AO222" s="457"/>
    </row>
    <row r="223" spans="1:41" ht="15">
      <c r="A223" s="408"/>
      <c r="B223" s="453"/>
      <c r="C223" s="334"/>
      <c r="D223" s="334"/>
      <c r="E223" s="334"/>
      <c r="F223" s="334"/>
      <c r="G223" s="334"/>
      <c r="H223" s="334"/>
      <c r="I223" s="334"/>
      <c r="J223" s="334"/>
      <c r="K223" s="334"/>
      <c r="L223" s="334"/>
      <c r="M223" s="334"/>
      <c r="N223" s="334"/>
      <c r="O223" s="334"/>
      <c r="P223" s="334"/>
      <c r="Q223" s="334"/>
      <c r="R223" s="334"/>
      <c r="S223" s="334"/>
      <c r="T223" s="334"/>
      <c r="U223" s="334"/>
      <c r="V223" s="334"/>
      <c r="W223" s="334"/>
      <c r="X223" s="334"/>
      <c r="Y223" s="334"/>
      <c r="Z223" s="334"/>
      <c r="AA223" s="334"/>
      <c r="AB223" s="334"/>
      <c r="AC223" s="334"/>
      <c r="AD223" s="334"/>
      <c r="AE223" s="334"/>
      <c r="AF223" s="334"/>
      <c r="AG223" s="334"/>
      <c r="AH223" s="334"/>
      <c r="AI223" s="334"/>
      <c r="AJ223" s="334"/>
      <c r="AK223" s="334"/>
      <c r="AL223" s="334"/>
      <c r="AM223" s="457"/>
      <c r="AN223" s="457"/>
      <c r="AO223" s="457"/>
    </row>
  </sheetData>
  <sheetProtection formatCells="0" formatColumns="0" formatRows="0"/>
  <mergeCells count="18">
    <mergeCell ref="A140:B140"/>
    <mergeCell ref="A142:B142"/>
    <mergeCell ref="A165:B165"/>
    <mergeCell ref="A167:B167"/>
    <mergeCell ref="A189:B189"/>
    <mergeCell ref="A205:B205"/>
    <mergeCell ref="A82:B82"/>
    <mergeCell ref="A96:B96"/>
    <mergeCell ref="A105:B105"/>
    <mergeCell ref="A130:B130"/>
    <mergeCell ref="A132:B132"/>
    <mergeCell ref="A134:B134"/>
    <mergeCell ref="A11:B11"/>
    <mergeCell ref="A17:B17"/>
    <mergeCell ref="A29:B29"/>
    <mergeCell ref="A37:B37"/>
    <mergeCell ref="A48:B48"/>
    <mergeCell ref="A60:B60"/>
  </mergeCells>
  <printOptions/>
  <pageMargins left="0.5905511811023623" right="0.3937007874015748" top="0.3937007874015748" bottom="0.3937007874015748" header="0.5118110236220472" footer="0.5118110236220472"/>
  <pageSetup fitToHeight="1" fitToWidth="1" horizontalDpi="600" verticalDpi="600" orientation="portrait" paperSize="8" scale="35"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96"/>
  <sheetViews>
    <sheetView showGridLines="0" showZeros="0" zoomScaleSheetLayoutView="100" zoomScalePageLayoutView="0" workbookViewId="0" topLeftCell="A1">
      <selection activeCell="A1" sqref="A1"/>
    </sheetView>
  </sheetViews>
  <sheetFormatPr defaultColWidth="9.140625" defaultRowHeight="12.75"/>
  <cols>
    <col min="1" max="1" width="1.421875" style="499" customWidth="1"/>
    <col min="2" max="2" width="67.421875" style="499" customWidth="1"/>
    <col min="3" max="3" width="1.421875" style="499" customWidth="1"/>
    <col min="4" max="4" width="5.57421875" style="556" bestFit="1" customWidth="1"/>
    <col min="5" max="5" width="1.421875" style="499" customWidth="1"/>
    <col min="6" max="6" width="13.7109375" style="499" customWidth="1"/>
    <col min="7" max="7" width="1.421875" style="499" customWidth="1"/>
    <col min="8" max="8" width="13.7109375" style="499" customWidth="1"/>
    <col min="9" max="9" width="1.421875" style="499" customWidth="1"/>
    <col min="10" max="16384" width="9.140625" style="499" customWidth="1"/>
  </cols>
  <sheetData>
    <row r="1" spans="1:9" s="486" customFormat="1" ht="18" customHeight="1">
      <c r="A1" s="485"/>
      <c r="B1" s="602" t="str">
        <f>"Balansstandenoverzicht GR "&amp;+'4.Informatie'!C5&amp;" ("&amp;'4.Informatie'!C6&amp;"): "&amp;"jaar "&amp;'4.Informatie'!C7</f>
        <v>Balansstandenoverzicht GR aaaa (xxxx): jaar 2017</v>
      </c>
      <c r="C1" s="602"/>
      <c r="D1" s="602"/>
      <c r="E1" s="602"/>
      <c r="F1" s="602"/>
      <c r="G1" s="602"/>
      <c r="H1" s="602"/>
      <c r="I1" s="602"/>
    </row>
    <row r="2" spans="1:6" s="490" customFormat="1" ht="18" customHeight="1">
      <c r="A2" s="487"/>
      <c r="B2" s="488" t="s">
        <v>310</v>
      </c>
      <c r="C2" s="487"/>
      <c r="D2" s="489"/>
      <c r="E2" s="489"/>
      <c r="F2" s="489"/>
    </row>
    <row r="3" spans="1:9" ht="12.75" customHeight="1">
      <c r="A3" s="491"/>
      <c r="B3" s="491"/>
      <c r="C3" s="492"/>
      <c r="D3" s="493" t="s">
        <v>308</v>
      </c>
      <c r="E3" s="494"/>
      <c r="F3" s="495" t="s">
        <v>779</v>
      </c>
      <c r="G3" s="496"/>
      <c r="H3" s="497" t="s">
        <v>368</v>
      </c>
      <c r="I3" s="498"/>
    </row>
    <row r="4" spans="1:9" ht="12.75" customHeight="1">
      <c r="A4" s="500"/>
      <c r="B4" s="501" t="s">
        <v>309</v>
      </c>
      <c r="C4" s="500"/>
      <c r="D4" s="500"/>
      <c r="E4" s="502"/>
      <c r="F4" s="503"/>
      <c r="G4" s="504"/>
      <c r="H4" s="503"/>
      <c r="I4" s="504"/>
    </row>
    <row r="5" spans="1:9" ht="19.5" customHeight="1">
      <c r="A5" s="491"/>
      <c r="B5" s="505" t="s">
        <v>311</v>
      </c>
      <c r="C5" s="506"/>
      <c r="D5" s="507"/>
      <c r="E5" s="508"/>
      <c r="F5" s="509"/>
      <c r="G5" s="510"/>
      <c r="H5" s="509"/>
      <c r="I5" s="510"/>
    </row>
    <row r="6" spans="1:9" ht="19.5" customHeight="1">
      <c r="A6" s="491"/>
      <c r="B6" s="511" t="s">
        <v>341</v>
      </c>
      <c r="C6" s="512"/>
      <c r="D6" s="507"/>
      <c r="E6" s="513"/>
      <c r="F6" s="509"/>
      <c r="G6" s="510"/>
      <c r="H6" s="509"/>
      <c r="I6" s="510"/>
    </row>
    <row r="7" spans="1:12" ht="12.75">
      <c r="A7" s="491"/>
      <c r="B7" s="514" t="s">
        <v>342</v>
      </c>
      <c r="C7" s="515"/>
      <c r="D7" s="516" t="s">
        <v>205</v>
      </c>
      <c r="E7" s="517"/>
      <c r="F7" s="518"/>
      <c r="G7" s="519"/>
      <c r="H7" s="518"/>
      <c r="I7" s="510"/>
      <c r="L7" s="520"/>
    </row>
    <row r="8" spans="1:9" ht="12.75">
      <c r="A8" s="491"/>
      <c r="B8" s="514" t="s">
        <v>343</v>
      </c>
      <c r="C8" s="515"/>
      <c r="D8" s="516" t="s">
        <v>207</v>
      </c>
      <c r="E8" s="517"/>
      <c r="F8" s="518"/>
      <c r="G8" s="519"/>
      <c r="H8" s="518"/>
      <c r="I8" s="510"/>
    </row>
    <row r="9" spans="1:9" ht="12.75">
      <c r="A9" s="491"/>
      <c r="B9" s="521" t="s">
        <v>353</v>
      </c>
      <c r="C9" s="515"/>
      <c r="D9" s="516" t="s">
        <v>808</v>
      </c>
      <c r="E9" s="517"/>
      <c r="F9" s="518"/>
      <c r="G9" s="519"/>
      <c r="H9" s="518"/>
      <c r="I9" s="510"/>
    </row>
    <row r="10" spans="1:9" ht="19.5" customHeight="1">
      <c r="A10" s="491"/>
      <c r="B10" s="522" t="s">
        <v>344</v>
      </c>
      <c r="C10" s="515"/>
      <c r="D10" s="516"/>
      <c r="E10" s="517"/>
      <c r="F10" s="523"/>
      <c r="G10" s="519"/>
      <c r="H10" s="523"/>
      <c r="I10" s="510"/>
    </row>
    <row r="11" spans="1:9" ht="12.75">
      <c r="A11" s="491"/>
      <c r="B11" s="521" t="s">
        <v>345</v>
      </c>
      <c r="C11" s="515"/>
      <c r="D11" s="516" t="s">
        <v>810</v>
      </c>
      <c r="E11" s="517"/>
      <c r="F11" s="518"/>
      <c r="G11" s="519"/>
      <c r="H11" s="518"/>
      <c r="I11" s="510"/>
    </row>
    <row r="12" spans="1:9" ht="12.75">
      <c r="A12" s="491"/>
      <c r="B12" s="521" t="s">
        <v>813</v>
      </c>
      <c r="C12" s="515"/>
      <c r="D12" s="516" t="s">
        <v>811</v>
      </c>
      <c r="E12" s="517"/>
      <c r="F12" s="518"/>
      <c r="G12" s="519"/>
      <c r="H12" s="518"/>
      <c r="I12" s="510"/>
    </row>
    <row r="13" spans="1:9" ht="12.75">
      <c r="A13" s="491"/>
      <c r="B13" s="521" t="s">
        <v>346</v>
      </c>
      <c r="C13" s="515"/>
      <c r="D13" s="516" t="s">
        <v>210</v>
      </c>
      <c r="E13" s="517"/>
      <c r="F13" s="518"/>
      <c r="G13" s="519"/>
      <c r="H13" s="518"/>
      <c r="I13" s="510"/>
    </row>
    <row r="14" spans="1:9" ht="12.75">
      <c r="A14" s="491"/>
      <c r="B14" s="521" t="s">
        <v>347</v>
      </c>
      <c r="C14" s="515"/>
      <c r="D14" s="516" t="s">
        <v>212</v>
      </c>
      <c r="E14" s="517"/>
      <c r="F14" s="518"/>
      <c r="G14" s="519"/>
      <c r="H14" s="518"/>
      <c r="I14" s="510"/>
    </row>
    <row r="15" spans="1:9" ht="12.75">
      <c r="A15" s="491"/>
      <c r="B15" s="521" t="s">
        <v>348</v>
      </c>
      <c r="C15" s="515"/>
      <c r="D15" s="516" t="s">
        <v>214</v>
      </c>
      <c r="E15" s="517"/>
      <c r="F15" s="524"/>
      <c r="G15" s="519"/>
      <c r="H15" s="524"/>
      <c r="I15" s="510"/>
    </row>
    <row r="16" spans="1:9" ht="12.75">
      <c r="A16" s="491"/>
      <c r="B16" s="521" t="s">
        <v>349</v>
      </c>
      <c r="C16" s="515"/>
      <c r="D16" s="516" t="s">
        <v>216</v>
      </c>
      <c r="E16" s="517"/>
      <c r="F16" s="518"/>
      <c r="G16" s="519"/>
      <c r="H16" s="518"/>
      <c r="I16" s="510"/>
    </row>
    <row r="17" spans="1:9" ht="12.75">
      <c r="A17" s="491"/>
      <c r="B17" s="521" t="s">
        <v>350</v>
      </c>
      <c r="C17" s="515"/>
      <c r="D17" s="516" t="s">
        <v>218</v>
      </c>
      <c r="E17" s="517"/>
      <c r="F17" s="518"/>
      <c r="G17" s="519"/>
      <c r="H17" s="518"/>
      <c r="I17" s="510"/>
    </row>
    <row r="18" spans="1:9" ht="12.75">
      <c r="A18" s="491"/>
      <c r="B18" s="521" t="s">
        <v>351</v>
      </c>
      <c r="C18" s="515"/>
      <c r="D18" s="516" t="s">
        <v>220</v>
      </c>
      <c r="E18" s="517"/>
      <c r="F18" s="518"/>
      <c r="G18" s="519"/>
      <c r="H18" s="518"/>
      <c r="I18" s="510"/>
    </row>
    <row r="19" spans="1:9" ht="19.5" customHeight="1">
      <c r="A19" s="491"/>
      <c r="B19" s="522" t="s">
        <v>352</v>
      </c>
      <c r="C19" s="515"/>
      <c r="D19" s="516"/>
      <c r="E19" s="517"/>
      <c r="F19" s="523"/>
      <c r="G19" s="519"/>
      <c r="H19" s="523"/>
      <c r="I19" s="510"/>
    </row>
    <row r="20" spans="1:9" ht="12.75">
      <c r="A20" s="491"/>
      <c r="B20" s="521" t="s">
        <v>312</v>
      </c>
      <c r="C20" s="515"/>
      <c r="D20" s="516" t="s">
        <v>222</v>
      </c>
      <c r="E20" s="517"/>
      <c r="F20" s="518"/>
      <c r="G20" s="519"/>
      <c r="H20" s="518"/>
      <c r="I20" s="510"/>
    </row>
    <row r="21" spans="1:9" ht="12.75">
      <c r="A21" s="491"/>
      <c r="B21" s="521" t="s">
        <v>313</v>
      </c>
      <c r="C21" s="515"/>
      <c r="D21" s="516" t="s">
        <v>224</v>
      </c>
      <c r="E21" s="517"/>
      <c r="F21" s="518"/>
      <c r="G21" s="519"/>
      <c r="H21" s="518"/>
      <c r="I21" s="510"/>
    </row>
    <row r="22" spans="1:9" ht="12.75">
      <c r="A22" s="491"/>
      <c r="B22" s="521" t="s">
        <v>314</v>
      </c>
      <c r="C22" s="515"/>
      <c r="D22" s="516" t="s">
        <v>226</v>
      </c>
      <c r="E22" s="517"/>
      <c r="F22" s="524"/>
      <c r="G22" s="519"/>
      <c r="H22" s="524"/>
      <c r="I22" s="510"/>
    </row>
    <row r="23" spans="1:9" ht="12.75">
      <c r="A23" s="491"/>
      <c r="B23" s="521" t="s">
        <v>315</v>
      </c>
      <c r="C23" s="515"/>
      <c r="D23" s="516" t="s">
        <v>228</v>
      </c>
      <c r="E23" s="517"/>
      <c r="F23" s="518"/>
      <c r="G23" s="519"/>
      <c r="H23" s="518"/>
      <c r="I23" s="510"/>
    </row>
    <row r="24" spans="1:9" ht="12.75">
      <c r="A24" s="491"/>
      <c r="B24" s="521" t="s">
        <v>316</v>
      </c>
      <c r="C24" s="515"/>
      <c r="D24" s="516" t="s">
        <v>230</v>
      </c>
      <c r="E24" s="517"/>
      <c r="F24" s="518"/>
      <c r="G24" s="519"/>
      <c r="H24" s="518"/>
      <c r="I24" s="510"/>
    </row>
    <row r="25" spans="1:9" ht="12.75">
      <c r="A25" s="491"/>
      <c r="B25" s="521" t="s">
        <v>317</v>
      </c>
      <c r="C25" s="515"/>
      <c r="D25" s="516" t="s">
        <v>232</v>
      </c>
      <c r="E25" s="517"/>
      <c r="F25" s="518"/>
      <c r="G25" s="519"/>
      <c r="H25" s="518"/>
      <c r="I25" s="510"/>
    </row>
    <row r="26" spans="1:9" ht="12.75">
      <c r="A26" s="491"/>
      <c r="B26" s="521" t="s">
        <v>493</v>
      </c>
      <c r="C26" s="515"/>
      <c r="D26" s="516" t="s">
        <v>419</v>
      </c>
      <c r="E26" s="517"/>
      <c r="F26" s="518"/>
      <c r="G26" s="519"/>
      <c r="H26" s="518"/>
      <c r="I26" s="510"/>
    </row>
    <row r="27" spans="1:9" ht="12.75">
      <c r="A27" s="491"/>
      <c r="B27" s="521" t="s">
        <v>318</v>
      </c>
      <c r="C27" s="515"/>
      <c r="D27" s="516" t="s">
        <v>420</v>
      </c>
      <c r="E27" s="517"/>
      <c r="F27" s="518"/>
      <c r="G27" s="519"/>
      <c r="H27" s="518"/>
      <c r="I27" s="510"/>
    </row>
    <row r="28" spans="1:9" ht="12.75">
      <c r="A28" s="491"/>
      <c r="B28" s="521" t="s">
        <v>551</v>
      </c>
      <c r="C28" s="515"/>
      <c r="D28" s="516" t="s">
        <v>421</v>
      </c>
      <c r="E28" s="517"/>
      <c r="F28" s="518"/>
      <c r="G28" s="519"/>
      <c r="H28" s="518"/>
      <c r="I28" s="510"/>
    </row>
    <row r="29" spans="1:9" ht="12.75">
      <c r="A29" s="491"/>
      <c r="B29" s="521" t="s">
        <v>552</v>
      </c>
      <c r="C29" s="515"/>
      <c r="D29" s="516" t="s">
        <v>422</v>
      </c>
      <c r="E29" s="517"/>
      <c r="F29" s="518"/>
      <c r="G29" s="519"/>
      <c r="H29" s="518"/>
      <c r="I29" s="510"/>
    </row>
    <row r="30" spans="1:9" ht="12.75">
      <c r="A30" s="491"/>
      <c r="B30" s="521" t="s">
        <v>553</v>
      </c>
      <c r="C30" s="515"/>
      <c r="D30" s="516" t="s">
        <v>423</v>
      </c>
      <c r="E30" s="517"/>
      <c r="F30" s="518"/>
      <c r="G30" s="519"/>
      <c r="H30" s="518"/>
      <c r="I30" s="510"/>
    </row>
    <row r="31" spans="1:9" ht="19.5" customHeight="1">
      <c r="A31" s="491"/>
      <c r="B31" s="526" t="s">
        <v>236</v>
      </c>
      <c r="C31" s="515"/>
      <c r="D31" s="527"/>
      <c r="E31" s="517"/>
      <c r="F31" s="528"/>
      <c r="G31" s="519"/>
      <c r="H31" s="528"/>
      <c r="I31" s="510"/>
    </row>
    <row r="32" spans="1:9" ht="19.5" customHeight="1">
      <c r="A32" s="491"/>
      <c r="B32" s="529" t="s">
        <v>354</v>
      </c>
      <c r="C32" s="515"/>
      <c r="D32" s="527"/>
      <c r="E32" s="517"/>
      <c r="F32" s="528"/>
      <c r="G32" s="519"/>
      <c r="H32" s="528"/>
      <c r="I32" s="510"/>
    </row>
    <row r="33" spans="1:9" ht="14.25" customHeight="1">
      <c r="A33" s="491"/>
      <c r="B33" s="521" t="s">
        <v>355</v>
      </c>
      <c r="C33" s="515"/>
      <c r="D33" s="516" t="s">
        <v>237</v>
      </c>
      <c r="E33" s="517"/>
      <c r="F33" s="524"/>
      <c r="G33" s="519"/>
      <c r="H33" s="524"/>
      <c r="I33" s="510"/>
    </row>
    <row r="34" spans="1:9" ht="14.25" customHeight="1">
      <c r="A34" s="491"/>
      <c r="B34" s="521" t="s">
        <v>356</v>
      </c>
      <c r="C34" s="515"/>
      <c r="D34" s="516" t="s">
        <v>239</v>
      </c>
      <c r="E34" s="517"/>
      <c r="F34" s="518"/>
      <c r="G34" s="519"/>
      <c r="H34" s="518"/>
      <c r="I34" s="510"/>
    </row>
    <row r="35" spans="1:9" ht="14.25" customHeight="1">
      <c r="A35" s="491"/>
      <c r="B35" s="521" t="s">
        <v>357</v>
      </c>
      <c r="C35" s="515"/>
      <c r="D35" s="516" t="s">
        <v>241</v>
      </c>
      <c r="E35" s="517"/>
      <c r="F35" s="518"/>
      <c r="G35" s="519"/>
      <c r="H35" s="518"/>
      <c r="I35" s="510"/>
    </row>
    <row r="36" spans="1:9" ht="14.25" customHeight="1">
      <c r="A36" s="491"/>
      <c r="B36" s="521" t="s">
        <v>358</v>
      </c>
      <c r="C36" s="515"/>
      <c r="D36" s="516" t="s">
        <v>243</v>
      </c>
      <c r="E36" s="517"/>
      <c r="F36" s="518"/>
      <c r="G36" s="519"/>
      <c r="H36" s="518"/>
      <c r="I36" s="510"/>
    </row>
    <row r="37" spans="1:9" ht="14.25" customHeight="1">
      <c r="A37" s="491"/>
      <c r="B37" s="521" t="s">
        <v>359</v>
      </c>
      <c r="C37" s="515"/>
      <c r="D37" s="516" t="s">
        <v>245</v>
      </c>
      <c r="E37" s="517"/>
      <c r="F37" s="524"/>
      <c r="G37" s="519"/>
      <c r="H37" s="524"/>
      <c r="I37" s="510"/>
    </row>
    <row r="38" spans="1:9" ht="19.5" customHeight="1">
      <c r="A38" s="491"/>
      <c r="B38" s="522" t="s">
        <v>319</v>
      </c>
      <c r="C38" s="515"/>
      <c r="D38" s="527"/>
      <c r="E38" s="517"/>
      <c r="F38" s="528"/>
      <c r="G38" s="519"/>
      <c r="H38" s="528"/>
      <c r="I38" s="510"/>
    </row>
    <row r="39" spans="1:9" ht="12.75">
      <c r="A39" s="491"/>
      <c r="B39" s="521" t="s">
        <v>320</v>
      </c>
      <c r="C39" s="515"/>
      <c r="D39" s="516" t="s">
        <v>247</v>
      </c>
      <c r="E39" s="517"/>
      <c r="F39" s="524"/>
      <c r="G39" s="519"/>
      <c r="H39" s="524"/>
      <c r="I39" s="510"/>
    </row>
    <row r="40" spans="1:9" ht="12.75">
      <c r="A40" s="491"/>
      <c r="B40" s="521" t="s">
        <v>494</v>
      </c>
      <c r="C40" s="515"/>
      <c r="D40" s="516" t="s">
        <v>424</v>
      </c>
      <c r="E40" s="517"/>
      <c r="F40" s="518"/>
      <c r="G40" s="519"/>
      <c r="H40" s="518"/>
      <c r="I40" s="510"/>
    </row>
    <row r="41" spans="1:9" ht="12.75">
      <c r="A41" s="491"/>
      <c r="B41" s="521" t="s">
        <v>456</v>
      </c>
      <c r="C41" s="515"/>
      <c r="D41" s="516" t="s">
        <v>425</v>
      </c>
      <c r="E41" s="517"/>
      <c r="F41" s="518"/>
      <c r="G41" s="519"/>
      <c r="H41" s="518"/>
      <c r="I41" s="510"/>
    </row>
    <row r="42" spans="1:9" ht="12.75">
      <c r="A42" s="491"/>
      <c r="B42" s="521" t="s">
        <v>457</v>
      </c>
      <c r="C42" s="515"/>
      <c r="D42" s="516" t="s">
        <v>427</v>
      </c>
      <c r="E42" s="517"/>
      <c r="F42" s="518"/>
      <c r="G42" s="519"/>
      <c r="H42" s="518"/>
      <c r="I42" s="510"/>
    </row>
    <row r="43" spans="1:9" ht="12.75">
      <c r="A43" s="491"/>
      <c r="B43" s="521" t="s">
        <v>458</v>
      </c>
      <c r="C43" s="515"/>
      <c r="D43" s="516" t="s">
        <v>429</v>
      </c>
      <c r="E43" s="517"/>
      <c r="F43" s="518"/>
      <c r="G43" s="519"/>
      <c r="H43" s="518"/>
      <c r="I43" s="510"/>
    </row>
    <row r="44" spans="1:9" ht="12.75">
      <c r="A44" s="491"/>
      <c r="B44" s="521" t="s">
        <v>321</v>
      </c>
      <c r="C44" s="515"/>
      <c r="D44" s="516" t="s">
        <v>249</v>
      </c>
      <c r="E44" s="517"/>
      <c r="F44" s="518"/>
      <c r="G44" s="519"/>
      <c r="H44" s="518"/>
      <c r="I44" s="510"/>
    </row>
    <row r="45" spans="1:9" ht="12.75">
      <c r="A45" s="491"/>
      <c r="B45" s="521" t="s">
        <v>502</v>
      </c>
      <c r="C45" s="515"/>
      <c r="D45" s="516" t="s">
        <v>431</v>
      </c>
      <c r="E45" s="517"/>
      <c r="F45" s="524"/>
      <c r="G45" s="519"/>
      <c r="H45" s="524"/>
      <c r="I45" s="510"/>
    </row>
    <row r="46" spans="1:9" ht="12.75">
      <c r="A46" s="491"/>
      <c r="B46" s="521" t="s">
        <v>503</v>
      </c>
      <c r="C46" s="515"/>
      <c r="D46" s="516" t="s">
        <v>432</v>
      </c>
      <c r="E46" s="517"/>
      <c r="F46" s="524"/>
      <c r="G46" s="519"/>
      <c r="H46" s="524"/>
      <c r="I46" s="510"/>
    </row>
    <row r="47" spans="1:9" ht="12.75">
      <c r="A47" s="491"/>
      <c r="B47" s="521" t="s">
        <v>504</v>
      </c>
      <c r="C47" s="515"/>
      <c r="D47" s="516" t="s">
        <v>433</v>
      </c>
      <c r="E47" s="517"/>
      <c r="F47" s="524"/>
      <c r="G47" s="519"/>
      <c r="H47" s="524"/>
      <c r="I47" s="510"/>
    </row>
    <row r="48" spans="1:9" ht="12.75">
      <c r="A48" s="491"/>
      <c r="B48" s="521"/>
      <c r="C48" s="510"/>
      <c r="D48" s="516"/>
      <c r="E48" s="510"/>
      <c r="F48" s="523"/>
      <c r="G48" s="519"/>
      <c r="H48" s="523"/>
      <c r="I48" s="510"/>
    </row>
    <row r="49" spans="1:9" ht="12.75">
      <c r="A49" s="491"/>
      <c r="B49" s="530" t="s">
        <v>393</v>
      </c>
      <c r="C49" s="515"/>
      <c r="D49" s="516" t="s">
        <v>251</v>
      </c>
      <c r="E49" s="517"/>
      <c r="F49" s="518"/>
      <c r="G49" s="519"/>
      <c r="H49" s="518"/>
      <c r="I49" s="510"/>
    </row>
    <row r="50" spans="1:9" ht="19.5" customHeight="1">
      <c r="A50" s="491"/>
      <c r="B50" s="522" t="s">
        <v>252</v>
      </c>
      <c r="C50" s="510"/>
      <c r="D50" s="516"/>
      <c r="E50" s="510"/>
      <c r="F50" s="519"/>
      <c r="G50" s="519"/>
      <c r="H50" s="519"/>
      <c r="I50" s="510"/>
    </row>
    <row r="51" spans="1:9" ht="12.75">
      <c r="A51" s="491"/>
      <c r="B51" s="530" t="s">
        <v>459</v>
      </c>
      <c r="C51" s="515"/>
      <c r="D51" s="516" t="s">
        <v>434</v>
      </c>
      <c r="E51" s="517"/>
      <c r="F51" s="518"/>
      <c r="G51" s="519"/>
      <c r="H51" s="518"/>
      <c r="I51" s="510"/>
    </row>
    <row r="52" spans="1:9" ht="12.75">
      <c r="A52" s="491"/>
      <c r="B52" s="530" t="s">
        <v>460</v>
      </c>
      <c r="C52" s="515"/>
      <c r="D52" s="516" t="s">
        <v>435</v>
      </c>
      <c r="E52" s="517"/>
      <c r="F52" s="518"/>
      <c r="G52" s="519"/>
      <c r="H52" s="518"/>
      <c r="I52" s="510"/>
    </row>
    <row r="53" spans="1:9" ht="12.75">
      <c r="A53" s="491"/>
      <c r="B53" s="530" t="s">
        <v>477</v>
      </c>
      <c r="C53" s="515"/>
      <c r="D53" s="516" t="s">
        <v>436</v>
      </c>
      <c r="E53" s="517"/>
      <c r="F53" s="518"/>
      <c r="G53" s="519"/>
      <c r="H53" s="518"/>
      <c r="I53" s="510"/>
    </row>
    <row r="54" spans="1:9" ht="12.75">
      <c r="A54" s="491"/>
      <c r="B54" s="531" t="s">
        <v>461</v>
      </c>
      <c r="C54" s="515"/>
      <c r="D54" s="516" t="s">
        <v>437</v>
      </c>
      <c r="E54" s="517"/>
      <c r="F54" s="524"/>
      <c r="G54" s="519"/>
      <c r="H54" s="524"/>
      <c r="I54" s="510"/>
    </row>
    <row r="55" spans="1:13" s="525" customFormat="1" ht="11.25">
      <c r="A55" s="532"/>
      <c r="B55" s="533"/>
      <c r="C55" s="510"/>
      <c r="D55" s="507"/>
      <c r="E55" s="510"/>
      <c r="F55" s="519"/>
      <c r="G55" s="519"/>
      <c r="H55" s="519"/>
      <c r="I55" s="510"/>
      <c r="K55" s="499"/>
      <c r="L55" s="499"/>
      <c r="M55" s="499"/>
    </row>
    <row r="56" spans="1:9" ht="12.75">
      <c r="A56" s="500"/>
      <c r="B56" s="501" t="s">
        <v>322</v>
      </c>
      <c r="C56" s="500"/>
      <c r="D56" s="500"/>
      <c r="E56" s="502"/>
      <c r="F56" s="534"/>
      <c r="G56" s="535"/>
      <c r="H56" s="534"/>
      <c r="I56" s="504"/>
    </row>
    <row r="57" spans="1:9" ht="19.5" customHeight="1">
      <c r="A57" s="536"/>
      <c r="B57" s="44" t="s">
        <v>254</v>
      </c>
      <c r="C57" s="510"/>
      <c r="D57" s="507"/>
      <c r="E57" s="537"/>
      <c r="F57" s="538"/>
      <c r="G57" s="519"/>
      <c r="H57" s="538"/>
      <c r="I57" s="510"/>
    </row>
    <row r="58" spans="1:9" ht="19.5" customHeight="1">
      <c r="A58" s="536"/>
      <c r="B58" s="48" t="s">
        <v>360</v>
      </c>
      <c r="C58" s="510"/>
      <c r="D58" s="507"/>
      <c r="E58" s="537"/>
      <c r="F58" s="538"/>
      <c r="G58" s="519"/>
      <c r="H58" s="538"/>
      <c r="I58" s="510"/>
    </row>
    <row r="59" spans="1:9" ht="12.75">
      <c r="A59" s="536"/>
      <c r="B59" s="521" t="s">
        <v>361</v>
      </c>
      <c r="C59" s="510"/>
      <c r="D59" s="516" t="s">
        <v>255</v>
      </c>
      <c r="E59" s="510"/>
      <c r="F59" s="524"/>
      <c r="G59" s="519"/>
      <c r="H59" s="524"/>
      <c r="I59" s="510"/>
    </row>
    <row r="60" spans="1:12" ht="12.75">
      <c r="A60" s="536"/>
      <c r="B60" s="521" t="s">
        <v>462</v>
      </c>
      <c r="C60" s="510"/>
      <c r="D60" s="516" t="s">
        <v>257</v>
      </c>
      <c r="E60" s="510"/>
      <c r="F60" s="518"/>
      <c r="G60" s="519"/>
      <c r="H60" s="518"/>
      <c r="I60" s="510"/>
      <c r="L60" s="525"/>
    </row>
    <row r="61" spans="1:9" ht="12.75">
      <c r="A61" s="536"/>
      <c r="B61" s="521" t="s">
        <v>362</v>
      </c>
      <c r="C61" s="510"/>
      <c r="D61" s="516" t="s">
        <v>258</v>
      </c>
      <c r="E61" s="510"/>
      <c r="F61" s="518"/>
      <c r="G61" s="519"/>
      <c r="H61" s="518"/>
      <c r="I61" s="510"/>
    </row>
    <row r="62" spans="1:9" ht="12.75">
      <c r="A62" s="536"/>
      <c r="B62" s="521"/>
      <c r="C62" s="510"/>
      <c r="D62" s="516"/>
      <c r="E62" s="510"/>
      <c r="F62" s="523"/>
      <c r="G62" s="519"/>
      <c r="H62" s="523"/>
      <c r="I62" s="510"/>
    </row>
    <row r="63" spans="1:9" ht="12.75">
      <c r="A63" s="536"/>
      <c r="B63" s="531" t="s">
        <v>261</v>
      </c>
      <c r="C63" s="510"/>
      <c r="D63" s="516" t="s">
        <v>260</v>
      </c>
      <c r="E63" s="510"/>
      <c r="F63" s="518"/>
      <c r="G63" s="519"/>
      <c r="H63" s="518"/>
      <c r="I63" s="510"/>
    </row>
    <row r="64" spans="1:9" ht="19.5" customHeight="1">
      <c r="A64" s="536"/>
      <c r="B64" s="529" t="s">
        <v>323</v>
      </c>
      <c r="C64" s="510"/>
      <c r="D64" s="516"/>
      <c r="E64" s="510"/>
      <c r="F64" s="519"/>
      <c r="G64" s="519"/>
      <c r="H64" s="519"/>
      <c r="I64" s="510"/>
    </row>
    <row r="65" spans="1:9" ht="12.75">
      <c r="A65" s="536"/>
      <c r="B65" s="521" t="s">
        <v>324</v>
      </c>
      <c r="C65" s="510"/>
      <c r="D65" s="516" t="s">
        <v>262</v>
      </c>
      <c r="E65" s="510"/>
      <c r="F65" s="524"/>
      <c r="G65" s="519"/>
      <c r="H65" s="524"/>
      <c r="I65" s="510"/>
    </row>
    <row r="66" spans="1:9" ht="12.75">
      <c r="A66" s="536"/>
      <c r="B66" s="521" t="s">
        <v>336</v>
      </c>
      <c r="C66" s="510"/>
      <c r="D66" s="516" t="s">
        <v>264</v>
      </c>
      <c r="E66" s="510"/>
      <c r="F66" s="518"/>
      <c r="G66" s="519"/>
      <c r="H66" s="518"/>
      <c r="I66" s="510"/>
    </row>
    <row r="67" spans="1:9" ht="12.75">
      <c r="A67" s="536"/>
      <c r="B67" s="521" t="s">
        <v>337</v>
      </c>
      <c r="C67" s="510"/>
      <c r="D67" s="516" t="s">
        <v>266</v>
      </c>
      <c r="E67" s="510"/>
      <c r="F67" s="518"/>
      <c r="G67" s="519"/>
      <c r="H67" s="518"/>
      <c r="I67" s="510"/>
    </row>
    <row r="68" spans="1:9" ht="12.75">
      <c r="A68" s="536"/>
      <c r="B68" s="521" t="s">
        <v>338</v>
      </c>
      <c r="C68" s="510"/>
      <c r="D68" s="516" t="s">
        <v>268</v>
      </c>
      <c r="E68" s="510"/>
      <c r="F68" s="518"/>
      <c r="G68" s="519"/>
      <c r="H68" s="518"/>
      <c r="I68" s="510"/>
    </row>
    <row r="69" spans="1:9" ht="12.75">
      <c r="A69" s="536"/>
      <c r="B69" s="521" t="s">
        <v>495</v>
      </c>
      <c r="C69" s="510"/>
      <c r="D69" s="516" t="s">
        <v>439</v>
      </c>
      <c r="E69" s="510"/>
      <c r="F69" s="518"/>
      <c r="G69" s="519"/>
      <c r="H69" s="518"/>
      <c r="I69" s="510"/>
    </row>
    <row r="70" spans="1:9" ht="12.75">
      <c r="A70" s="536"/>
      <c r="B70" s="521" t="s">
        <v>325</v>
      </c>
      <c r="C70" s="510"/>
      <c r="D70" s="516" t="s">
        <v>440</v>
      </c>
      <c r="E70" s="510"/>
      <c r="F70" s="518"/>
      <c r="G70" s="519"/>
      <c r="H70" s="518"/>
      <c r="I70" s="510"/>
    </row>
    <row r="71" spans="1:9" ht="12.75">
      <c r="A71" s="536"/>
      <c r="B71" s="521" t="s">
        <v>382</v>
      </c>
      <c r="C71" s="510"/>
      <c r="D71" s="516" t="s">
        <v>271</v>
      </c>
      <c r="E71" s="510"/>
      <c r="F71" s="518"/>
      <c r="G71" s="519"/>
      <c r="H71" s="518"/>
      <c r="I71" s="510"/>
    </row>
    <row r="72" spans="1:9" ht="12.75">
      <c r="A72" s="536"/>
      <c r="B72" s="521" t="s">
        <v>326</v>
      </c>
      <c r="C72" s="510"/>
      <c r="D72" s="516" t="s">
        <v>272</v>
      </c>
      <c r="E72" s="510"/>
      <c r="F72" s="518"/>
      <c r="G72" s="519"/>
      <c r="H72" s="518"/>
      <c r="I72" s="510"/>
    </row>
    <row r="73" spans="1:9" ht="12.75">
      <c r="A73" s="536"/>
      <c r="B73" s="521" t="s">
        <v>275</v>
      </c>
      <c r="C73" s="510"/>
      <c r="D73" s="516" t="s">
        <v>274</v>
      </c>
      <c r="E73" s="510"/>
      <c r="F73" s="518"/>
      <c r="G73" s="519"/>
      <c r="H73" s="518"/>
      <c r="I73" s="510"/>
    </row>
    <row r="74" spans="1:10" ht="19.5" customHeight="1">
      <c r="A74" s="536"/>
      <c r="B74" s="526" t="s">
        <v>277</v>
      </c>
      <c r="C74" s="510"/>
      <c r="D74" s="539"/>
      <c r="E74" s="510"/>
      <c r="F74" s="519"/>
      <c r="G74" s="519"/>
      <c r="H74" s="519"/>
      <c r="I74" s="510"/>
      <c r="J74" s="540"/>
    </row>
    <row r="75" spans="1:10" ht="19.5" customHeight="1">
      <c r="A75" s="536"/>
      <c r="B75" s="529" t="s">
        <v>327</v>
      </c>
      <c r="C75" s="510"/>
      <c r="D75" s="539"/>
      <c r="E75" s="510"/>
      <c r="F75" s="519"/>
      <c r="G75" s="519"/>
      <c r="H75" s="519"/>
      <c r="I75" s="510"/>
      <c r="J75" s="540"/>
    </row>
    <row r="76" spans="1:9" ht="12.75">
      <c r="A76" s="536"/>
      <c r="B76" s="521" t="s">
        <v>496</v>
      </c>
      <c r="C76" s="510"/>
      <c r="D76" s="516" t="s">
        <v>441</v>
      </c>
      <c r="E76" s="510"/>
      <c r="F76" s="518"/>
      <c r="G76" s="519"/>
      <c r="H76" s="518"/>
      <c r="I76" s="510"/>
    </row>
    <row r="77" spans="1:9" ht="12.75">
      <c r="A77" s="536"/>
      <c r="B77" s="521" t="s">
        <v>463</v>
      </c>
      <c r="C77" s="510"/>
      <c r="D77" s="516" t="s">
        <v>442</v>
      </c>
      <c r="E77" s="510"/>
      <c r="F77" s="518"/>
      <c r="G77" s="519"/>
      <c r="H77" s="518"/>
      <c r="I77" s="510"/>
    </row>
    <row r="78" spans="1:9" ht="12.75">
      <c r="A78" s="536"/>
      <c r="B78" s="521" t="s">
        <v>394</v>
      </c>
      <c r="C78" s="510"/>
      <c r="D78" s="516" t="s">
        <v>278</v>
      </c>
      <c r="E78" s="510"/>
      <c r="F78" s="518"/>
      <c r="G78" s="519"/>
      <c r="H78" s="518"/>
      <c r="I78" s="510"/>
    </row>
    <row r="79" spans="1:9" ht="12.75">
      <c r="A79" s="536"/>
      <c r="B79" s="521" t="s">
        <v>328</v>
      </c>
      <c r="C79" s="510"/>
      <c r="D79" s="516" t="s">
        <v>279</v>
      </c>
      <c r="E79" s="510"/>
      <c r="F79" s="518"/>
      <c r="G79" s="519"/>
      <c r="H79" s="518"/>
      <c r="I79" s="510"/>
    </row>
    <row r="80" spans="1:9" ht="19.5" customHeight="1">
      <c r="A80" s="536"/>
      <c r="B80" s="522" t="s">
        <v>282</v>
      </c>
      <c r="C80" s="510"/>
      <c r="D80" s="516"/>
      <c r="E80" s="510"/>
      <c r="F80" s="519"/>
      <c r="G80" s="519"/>
      <c r="H80" s="519"/>
      <c r="I80" s="510"/>
    </row>
    <row r="81" spans="1:12" ht="12.75">
      <c r="A81" s="536"/>
      <c r="B81" s="521" t="s">
        <v>464</v>
      </c>
      <c r="C81" s="510"/>
      <c r="D81" s="516" t="s">
        <v>444</v>
      </c>
      <c r="E81" s="510"/>
      <c r="F81" s="518"/>
      <c r="G81" s="519"/>
      <c r="H81" s="518"/>
      <c r="I81" s="510"/>
      <c r="L81" s="540"/>
    </row>
    <row r="82" spans="1:12" ht="12.75">
      <c r="A82" s="536"/>
      <c r="B82" s="521" t="s">
        <v>465</v>
      </c>
      <c r="C82" s="510"/>
      <c r="D82" s="516" t="s">
        <v>445</v>
      </c>
      <c r="E82" s="510"/>
      <c r="F82" s="518"/>
      <c r="G82" s="519"/>
      <c r="H82" s="518"/>
      <c r="I82" s="510"/>
      <c r="L82" s="540"/>
    </row>
    <row r="83" spans="1:9" ht="12.75">
      <c r="A83" s="536"/>
      <c r="B83" s="521" t="s">
        <v>468</v>
      </c>
      <c r="C83" s="510"/>
      <c r="D83" s="516" t="s">
        <v>446</v>
      </c>
      <c r="E83" s="510"/>
      <c r="F83" s="518"/>
      <c r="G83" s="519"/>
      <c r="H83" s="518"/>
      <c r="I83" s="510"/>
    </row>
    <row r="84" spans="1:9" ht="12.75">
      <c r="A84" s="536"/>
      <c r="B84" s="531" t="s">
        <v>469</v>
      </c>
      <c r="C84" s="510"/>
      <c r="D84" s="516" t="s">
        <v>447</v>
      </c>
      <c r="E84" s="510"/>
      <c r="F84" s="518"/>
      <c r="G84" s="519"/>
      <c r="H84" s="518"/>
      <c r="I84" s="510"/>
    </row>
    <row r="85" spans="1:12" s="525" customFormat="1" ht="11.25" customHeight="1">
      <c r="A85" s="532"/>
      <c r="B85" s="533"/>
      <c r="C85" s="510"/>
      <c r="D85" s="507"/>
      <c r="E85" s="510"/>
      <c r="F85" s="519"/>
      <c r="G85" s="519"/>
      <c r="H85" s="519"/>
      <c r="I85" s="510"/>
      <c r="K85" s="499"/>
      <c r="L85" s="499"/>
    </row>
    <row r="86" spans="1:9" ht="19.5" customHeight="1" thickBot="1">
      <c r="A86" s="541"/>
      <c r="B86" s="542" t="s">
        <v>363</v>
      </c>
      <c r="C86" s="543"/>
      <c r="D86" s="544"/>
      <c r="E86" s="545"/>
      <c r="F86" s="546"/>
      <c r="G86" s="547"/>
      <c r="H86" s="546"/>
      <c r="I86" s="547"/>
    </row>
    <row r="87" spans="1:9" ht="12.75">
      <c r="A87" s="491"/>
      <c r="B87" s="548" t="s">
        <v>364</v>
      </c>
      <c r="C87" s="515"/>
      <c r="D87" s="516" t="s">
        <v>365</v>
      </c>
      <c r="E87" s="517"/>
      <c r="F87" s="549">
        <f>SUM(F7:F9,F11:F18,F20:F30,F33:F37,F39:F47,F49,F51:F54,)</f>
        <v>0</v>
      </c>
      <c r="G87" s="519"/>
      <c r="H87" s="549">
        <f>SUM(H7:H9,H11:H18,H20:H30,H33:H37,H39:H47,H49,H51:H54,)</f>
        <v>0</v>
      </c>
      <c r="I87" s="510"/>
    </row>
    <row r="88" spans="1:9" ht="13.5" thickBot="1">
      <c r="A88" s="541"/>
      <c r="B88" s="550" t="s">
        <v>366</v>
      </c>
      <c r="C88" s="547"/>
      <c r="D88" s="551" t="s">
        <v>367</v>
      </c>
      <c r="E88" s="552"/>
      <c r="F88" s="553">
        <f>SUM(F59:F61,F63,F65:F73,F76:F79,F81:F84,)</f>
        <v>0</v>
      </c>
      <c r="G88" s="554"/>
      <c r="H88" s="553">
        <f>SUM(H59:H61,H63,H65:H73,H76:H79,H81:H84,)</f>
        <v>0</v>
      </c>
      <c r="I88" s="547"/>
    </row>
    <row r="89" spans="3:9" ht="12.75">
      <c r="C89" s="515"/>
      <c r="D89" s="516"/>
      <c r="E89" s="517"/>
      <c r="F89" s="555"/>
      <c r="G89" s="519"/>
      <c r="H89" s="555"/>
      <c r="I89" s="510"/>
    </row>
    <row r="90" spans="2:4" ht="20.25">
      <c r="B90" s="454"/>
      <c r="D90" s="499"/>
    </row>
    <row r="91" ht="11.25">
      <c r="D91" s="499"/>
    </row>
    <row r="92" spans="4:12" ht="11.25">
      <c r="D92" s="499"/>
      <c r="K92" s="525"/>
      <c r="L92" s="525"/>
    </row>
    <row r="93" ht="11.25">
      <c r="D93" s="499"/>
    </row>
    <row r="94" spans="4:12" ht="12.75">
      <c r="D94" s="499"/>
      <c r="L94" s="520"/>
    </row>
    <row r="95" ht="11.25">
      <c r="D95" s="499"/>
    </row>
    <row r="96" ht="11.25">
      <c r="D96" s="499"/>
    </row>
  </sheetData>
  <sheetProtection formatCells="0" formatColumns="0" formatRows="0"/>
  <mergeCells count="1">
    <mergeCell ref="B1:I1"/>
  </mergeCells>
  <printOptions/>
  <pageMargins left="0.5905511811023623" right="0.3937007874015748" top="0.3937007874015748" bottom="0.3937007874015748" header="0.5118110236220472" footer="0.5118110236220472"/>
  <pageSetup fitToHeight="1" fitToWidth="1" horizontalDpi="600" verticalDpi="600" orientation="portrait" paperSize="9" scale="89"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dimension ref="A1:E42"/>
  <sheetViews>
    <sheetView showGridLines="0" zoomScalePageLayoutView="0" workbookViewId="0" topLeftCell="A1">
      <selection activeCell="A1" sqref="A1"/>
    </sheetView>
  </sheetViews>
  <sheetFormatPr defaultColWidth="9.140625" defaultRowHeight="12.75"/>
  <cols>
    <col min="1" max="1" width="2.8515625" style="0" customWidth="1"/>
    <col min="2" max="2" width="2.8515625" style="20" customWidth="1"/>
    <col min="3" max="3" width="2.8515625" style="0" customWidth="1"/>
    <col min="4" max="4" width="80.28125" style="0" customWidth="1"/>
  </cols>
  <sheetData>
    <row r="1" spans="2:4" ht="12.75" customHeight="1">
      <c r="B1" s="604" t="str">
        <f>"Verklaring Iv3 bij jaarrapportage "&amp;'4.Informatie'!C7&amp;", GR "&amp;'4.Informatie'!C5</f>
        <v>Verklaring Iv3 bij jaarrapportage 2017, GR aaaa</v>
      </c>
      <c r="C1" s="604"/>
      <c r="D1" s="604"/>
    </row>
    <row r="2" s="22" customFormat="1" ht="24.75" customHeight="1">
      <c r="B2" s="236"/>
    </row>
    <row r="3" ht="12.75">
      <c r="B3" s="236"/>
    </row>
    <row r="4" spans="2:4" ht="12.75">
      <c r="B4" s="254"/>
      <c r="C4" s="607" t="s">
        <v>390</v>
      </c>
      <c r="D4" s="608"/>
    </row>
    <row r="5" spans="2:3" ht="12.75" customHeight="1">
      <c r="B5" s="255"/>
      <c r="C5" s="255"/>
    </row>
    <row r="6" spans="2:4" ht="12.75" customHeight="1">
      <c r="B6" s="605" t="s">
        <v>756</v>
      </c>
      <c r="C6" s="605"/>
      <c r="D6" s="603"/>
    </row>
    <row r="7" spans="2:4" ht="12.75" customHeight="1">
      <c r="B7" s="605"/>
      <c r="C7" s="605"/>
      <c r="D7" s="603"/>
    </row>
    <row r="8" spans="2:4" ht="12.75">
      <c r="B8" s="605"/>
      <c r="C8" s="605"/>
      <c r="D8" s="603"/>
    </row>
    <row r="9" spans="2:4" ht="12.75" customHeight="1">
      <c r="B9" s="605"/>
      <c r="C9" s="605"/>
      <c r="D9" s="603"/>
    </row>
    <row r="10" ht="12.75">
      <c r="B10"/>
    </row>
    <row r="11" spans="1:4" ht="12.75" customHeight="1">
      <c r="A11" s="256"/>
      <c r="B11" s="605" t="s">
        <v>705</v>
      </c>
      <c r="C11" s="605"/>
      <c r="D11" s="603"/>
    </row>
    <row r="12" spans="2:4" ht="12.75" customHeight="1">
      <c r="B12" s="605"/>
      <c r="C12" s="605"/>
      <c r="D12" s="603"/>
    </row>
    <row r="13" ht="12.75">
      <c r="B13"/>
    </row>
    <row r="14" spans="2:4" ht="12.75" customHeight="1">
      <c r="B14" s="258" t="s">
        <v>28</v>
      </c>
      <c r="C14" s="605" t="s">
        <v>757</v>
      </c>
      <c r="D14" s="603"/>
    </row>
    <row r="15" spans="1:4" ht="12.75" customHeight="1">
      <c r="A15" s="257"/>
      <c r="B15" s="258"/>
      <c r="C15" s="603"/>
      <c r="D15" s="603"/>
    </row>
    <row r="16" spans="1:4" ht="38.25">
      <c r="A16" s="257"/>
      <c r="B16" s="259"/>
      <c r="C16" s="238" t="s">
        <v>706</v>
      </c>
      <c r="D16" s="23" t="s">
        <v>758</v>
      </c>
    </row>
    <row r="17" spans="1:4" ht="25.5">
      <c r="A17" s="257"/>
      <c r="B17" s="259"/>
      <c r="C17" s="238" t="s">
        <v>706</v>
      </c>
      <c r="D17" s="23" t="s">
        <v>707</v>
      </c>
    </row>
    <row r="18" spans="1:4" ht="25.5">
      <c r="A18" s="257"/>
      <c r="B18" s="259"/>
      <c r="C18" s="238" t="s">
        <v>706</v>
      </c>
      <c r="D18" s="23" t="s">
        <v>759</v>
      </c>
    </row>
    <row r="19" spans="1:4" ht="12.75" customHeight="1">
      <c r="A19" s="257"/>
      <c r="B19" s="258" t="s">
        <v>28</v>
      </c>
      <c r="C19" s="605" t="s">
        <v>760</v>
      </c>
      <c r="D19" s="606"/>
    </row>
    <row r="20" ht="26.25" customHeight="1">
      <c r="B20" s="258"/>
    </row>
    <row r="21" spans="2:4" ht="12.75" customHeight="1">
      <c r="B21" s="256" t="s">
        <v>28</v>
      </c>
      <c r="C21" s="605" t="s">
        <v>761</v>
      </c>
      <c r="D21" s="603"/>
    </row>
    <row r="22" spans="2:4" ht="12.75" customHeight="1">
      <c r="B22"/>
      <c r="C22" s="603"/>
      <c r="D22" s="603"/>
    </row>
    <row r="23" ht="12.75">
      <c r="B23"/>
    </row>
    <row r="24" spans="2:4" ht="12.75" customHeight="1">
      <c r="B24" s="256" t="s">
        <v>28</v>
      </c>
      <c r="C24" s="605" t="s">
        <v>847</v>
      </c>
      <c r="D24" s="603"/>
    </row>
    <row r="25" spans="2:4" ht="12.75" customHeight="1">
      <c r="B25"/>
      <c r="C25" s="606"/>
      <c r="D25" s="603"/>
    </row>
    <row r="26" spans="2:5" ht="12.75">
      <c r="B26"/>
      <c r="C26" s="606"/>
      <c r="D26" s="603"/>
      <c r="E26" s="569"/>
    </row>
    <row r="27" spans="2:4" ht="12.75">
      <c r="B27"/>
      <c r="C27" s="606"/>
      <c r="D27" s="603"/>
    </row>
    <row r="28" spans="2:4" ht="12.75">
      <c r="B28" s="88"/>
      <c r="C28" s="88"/>
      <c r="D28" s="88"/>
    </row>
    <row r="29" spans="2:4" ht="12.75">
      <c r="B29" s="102" t="s">
        <v>817</v>
      </c>
      <c r="C29" s="88"/>
      <c r="D29" s="88"/>
    </row>
    <row r="30" ht="12.75">
      <c r="B30"/>
    </row>
    <row r="31" spans="2:4" ht="12.75">
      <c r="B31" s="603"/>
      <c r="C31" s="603"/>
      <c r="D31" s="603"/>
    </row>
    <row r="32" ht="12.75">
      <c r="B32"/>
    </row>
    <row r="33" ht="12.75">
      <c r="B33"/>
    </row>
    <row r="34" ht="12.75">
      <c r="B34"/>
    </row>
    <row r="35" ht="12.75">
      <c r="B35"/>
    </row>
    <row r="36" ht="12.75">
      <c r="B36"/>
    </row>
    <row r="37" ht="12.75">
      <c r="B37"/>
    </row>
    <row r="38" ht="12.75">
      <c r="B38"/>
    </row>
    <row r="39" ht="12.75">
      <c r="B39"/>
    </row>
    <row r="40" ht="12.75">
      <c r="B40"/>
    </row>
    <row r="41" ht="12.75">
      <c r="B41"/>
    </row>
    <row r="42" ht="12.75">
      <c r="B42" s="22"/>
    </row>
  </sheetData>
  <sheetProtection/>
  <mergeCells count="9">
    <mergeCell ref="B31:D31"/>
    <mergeCell ref="B1:D1"/>
    <mergeCell ref="C24:D27"/>
    <mergeCell ref="C4:D4"/>
    <mergeCell ref="B6:D9"/>
    <mergeCell ref="B11:D12"/>
    <mergeCell ref="C14:D15"/>
    <mergeCell ref="C19:D19"/>
    <mergeCell ref="C21:D22"/>
  </mergeCells>
  <printOptions/>
  <pageMargins left="0.75" right="0.75" top="1" bottom="1" header="0.5" footer="0.5"/>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sheetPr>
    <pageSetUpPr fitToPage="1"/>
  </sheetPr>
  <dimension ref="A1:AA232"/>
  <sheetViews>
    <sheetView showGridLines="0" zoomScalePageLayoutView="0" workbookViewId="0" topLeftCell="A1">
      <selection activeCell="A1" sqref="A1"/>
    </sheetView>
  </sheetViews>
  <sheetFormatPr defaultColWidth="8.7109375" defaultRowHeight="12.75"/>
  <cols>
    <col min="1" max="1" width="51.28125" style="10" customWidth="1"/>
    <col min="2" max="2" width="12.8515625" style="10" bestFit="1" customWidth="1"/>
    <col min="3" max="5" width="11.140625" style="10" customWidth="1"/>
    <col min="6" max="6" width="13.28125" style="13" customWidth="1"/>
    <col min="7" max="7" width="14.421875" style="10" customWidth="1"/>
    <col min="8" max="9" width="11.140625" style="10" customWidth="1"/>
    <col min="10" max="13" width="8.8515625" style="10" customWidth="1"/>
    <col min="14" max="14" width="34.421875" style="10" customWidth="1"/>
    <col min="15" max="15" width="8.8515625" style="10" customWidth="1"/>
    <col min="16" max="16" width="21.57421875" style="10" customWidth="1"/>
    <col min="17" max="18" width="8.8515625" style="10" customWidth="1"/>
    <col min="19" max="20" width="8.7109375" style="10" customWidth="1"/>
    <col min="21" max="21" width="10.57421875" style="10" bestFit="1" customWidth="1"/>
    <col min="22" max="22" width="8.7109375" style="10" customWidth="1"/>
    <col min="23" max="24" width="9.57421875" style="10" bestFit="1" customWidth="1"/>
    <col min="25" max="16384" width="8.7109375" style="10" customWidth="1"/>
  </cols>
  <sheetData>
    <row r="1" spans="1:3" ht="18.75" customHeight="1">
      <c r="A1" s="98" t="s">
        <v>626</v>
      </c>
      <c r="B1" s="99"/>
      <c r="C1" s="100"/>
    </row>
    <row r="2" spans="1:4" ht="7.5" customHeight="1">
      <c r="A2" s="98"/>
      <c r="B2" s="99"/>
      <c r="C2" s="101"/>
      <c r="D2" s="102"/>
    </row>
    <row r="3" spans="1:4" ht="40.5" customHeight="1">
      <c r="A3" s="609" t="s">
        <v>627</v>
      </c>
      <c r="B3" s="609"/>
      <c r="C3" s="609"/>
      <c r="D3" s="609"/>
    </row>
    <row r="4" spans="1:4" ht="6" customHeight="1">
      <c r="A4" s="103"/>
      <c r="B4" s="103"/>
      <c r="C4" s="103"/>
      <c r="D4" s="103"/>
    </row>
    <row r="5" spans="1:7" ht="37.5" customHeight="1">
      <c r="A5" s="609" t="s">
        <v>628</v>
      </c>
      <c r="B5" s="609"/>
      <c r="C5" s="609"/>
      <c r="D5" s="609"/>
      <c r="G5" s="104"/>
    </row>
    <row r="6" spans="1:7" ht="6" customHeight="1">
      <c r="A6" s="103"/>
      <c r="B6" s="103"/>
      <c r="C6" s="103"/>
      <c r="D6" s="103"/>
      <c r="G6" s="104"/>
    </row>
    <row r="7" spans="1:4" ht="42" customHeight="1">
      <c r="A7" s="610" t="s">
        <v>833</v>
      </c>
      <c r="B7" s="610"/>
      <c r="C7" s="610"/>
      <c r="D7" s="610"/>
    </row>
    <row r="8" spans="1:12" ht="12.75" customHeight="1">
      <c r="A8" s="103"/>
      <c r="B8" s="53"/>
      <c r="C8" s="53"/>
      <c r="D8" s="53"/>
      <c r="G8" s="13"/>
      <c r="H8" s="13"/>
      <c r="I8" s="13"/>
      <c r="J8" s="13"/>
      <c r="K8" s="13"/>
      <c r="L8" s="13"/>
    </row>
    <row r="9" spans="1:12" ht="15.75">
      <c r="A9" s="105" t="s">
        <v>629</v>
      </c>
      <c r="B9" s="53"/>
      <c r="C9" s="53"/>
      <c r="D9" s="53"/>
      <c r="G9" s="13"/>
      <c r="H9" s="13"/>
      <c r="I9" s="13"/>
      <c r="J9" s="13"/>
      <c r="K9" s="13"/>
      <c r="L9" s="13"/>
    </row>
    <row r="10" spans="1:10" ht="13.5" customHeight="1" thickBot="1">
      <c r="A10" s="103"/>
      <c r="B10" s="53"/>
      <c r="C10" s="53"/>
      <c r="D10" s="53"/>
      <c r="G10" s="231" t="s">
        <v>630</v>
      </c>
      <c r="H10" s="13"/>
      <c r="I10" s="611" t="s">
        <v>631</v>
      </c>
      <c r="J10" s="611"/>
    </row>
    <row r="11" spans="1:14" s="111" customFormat="1" ht="12" customHeight="1" thickTop="1">
      <c r="A11" s="106" t="s">
        <v>632</v>
      </c>
      <c r="B11" s="107" t="s">
        <v>633</v>
      </c>
      <c r="C11" s="108" t="s">
        <v>634</v>
      </c>
      <c r="D11" s="109"/>
      <c r="E11" s="10"/>
      <c r="F11" s="13"/>
      <c r="G11" s="110"/>
      <c r="H11" s="13"/>
      <c r="I11" s="611"/>
      <c r="J11" s="611"/>
      <c r="K11" s="10"/>
      <c r="L11" s="10"/>
      <c r="M11" s="10"/>
      <c r="N11" s="10"/>
    </row>
    <row r="12" spans="1:10" s="111" customFormat="1" ht="12.75" customHeight="1">
      <c r="A12" s="112" t="s">
        <v>635</v>
      </c>
      <c r="B12" s="113">
        <f>IF(ISERROR(+$B$36),"",+$B$36)</f>
      </c>
      <c r="C12" s="114">
        <f>IF(ISERROR(+$B$37),"",+$B$37)</f>
      </c>
      <c r="D12" s="10"/>
      <c r="F12" s="13"/>
      <c r="G12" s="110">
        <f aca="true" t="shared" si="0" ref="G12:G20">IF(C12="onvoldoende",1,0)</f>
        <v>0</v>
      </c>
      <c r="H12" s="13"/>
      <c r="I12" s="611"/>
      <c r="J12" s="611"/>
    </row>
    <row r="13" spans="1:10" s="111" customFormat="1" ht="12.75">
      <c r="A13" s="112" t="s">
        <v>636</v>
      </c>
      <c r="B13" s="113">
        <f>IF(ISERROR($B$86),"",$B$86)</f>
      </c>
      <c r="C13" s="114">
        <f>IF(ISERROR($B$87),"",$B$87)</f>
      </c>
      <c r="D13" s="10"/>
      <c r="F13" s="13"/>
      <c r="G13" s="110">
        <f t="shared" si="0"/>
        <v>0</v>
      </c>
      <c r="H13" s="13"/>
      <c r="I13" s="611"/>
      <c r="J13" s="611"/>
    </row>
    <row r="14" spans="1:14" ht="12.75">
      <c r="A14" s="112" t="s">
        <v>637</v>
      </c>
      <c r="B14" s="264" t="str">
        <f>IF(ISERROR($B$157),"",$B$157)</f>
        <v>nvt</v>
      </c>
      <c r="C14" s="114" t="str">
        <f>IF(ISERROR($B$158),"",$B$158)</f>
        <v>onvoldoende</v>
      </c>
      <c r="G14" s="110">
        <f t="shared" si="0"/>
        <v>1</v>
      </c>
      <c r="H14" s="13"/>
      <c r="I14" s="611"/>
      <c r="J14" s="611"/>
      <c r="K14" s="111"/>
      <c r="L14" s="111"/>
      <c r="M14" s="111"/>
      <c r="N14" s="111"/>
    </row>
    <row r="15" spans="1:14" ht="12.75">
      <c r="A15" s="112" t="s">
        <v>638</v>
      </c>
      <c r="B15" s="113">
        <f>IF(ISERROR(B164),"",B164)</f>
      </c>
      <c r="C15" s="114">
        <f>IF(ISERROR($B$165),"",$B$165)</f>
      </c>
      <c r="G15" s="110">
        <f t="shared" si="0"/>
        <v>0</v>
      </c>
      <c r="H15" s="13"/>
      <c r="I15" s="611"/>
      <c r="J15" s="611"/>
      <c r="K15" s="111"/>
      <c r="L15" s="111"/>
      <c r="M15" s="111"/>
      <c r="N15" s="111"/>
    </row>
    <row r="16" spans="1:10" ht="12.75">
      <c r="A16" s="112" t="s">
        <v>639</v>
      </c>
      <c r="B16" s="264">
        <f>IF(ISERROR(+$B$177),"",+$B$177)</f>
      </c>
      <c r="C16" s="114">
        <f>IF(ISERROR($B$178),"",$B$178)</f>
      </c>
      <c r="G16" s="110">
        <f t="shared" si="0"/>
        <v>0</v>
      </c>
      <c r="H16" s="13"/>
      <c r="I16" s="611"/>
      <c r="J16" s="611"/>
    </row>
    <row r="17" spans="1:10" ht="12.75">
      <c r="A17" s="112" t="s">
        <v>640</v>
      </c>
      <c r="B17" s="264">
        <f>IF(ISERROR(+$D$190),"",+$D$190)</f>
      </c>
      <c r="C17" s="114">
        <f>IF(ISERROR(+$D$191),"",+$D$191)</f>
      </c>
      <c r="G17" s="110">
        <f t="shared" si="0"/>
        <v>0</v>
      </c>
      <c r="H17" s="13"/>
      <c r="I17" s="611"/>
      <c r="J17" s="611"/>
    </row>
    <row r="18" spans="1:10" ht="12.75">
      <c r="A18" s="112" t="s">
        <v>641</v>
      </c>
      <c r="B18" s="264">
        <f>IF(ISERROR(+$B$198),"",+$B$198)</f>
        <v>0</v>
      </c>
      <c r="C18" s="114" t="str">
        <f>IF(ISERROR(+$B$199),"",+$B$199)</f>
        <v>voldoende</v>
      </c>
      <c r="G18" s="110">
        <f t="shared" si="0"/>
        <v>0</v>
      </c>
      <c r="H18" s="13"/>
      <c r="I18" s="611"/>
      <c r="J18" s="611"/>
    </row>
    <row r="19" spans="1:10" ht="12.75">
      <c r="A19" s="112" t="s">
        <v>767</v>
      </c>
      <c r="B19" s="264">
        <f>IF(ISERROR(+$B$206),"",+$B$206)</f>
        <v>0</v>
      </c>
      <c r="C19" s="114" t="str">
        <f>IF(ISERROR(+$B$207),"",+$B$207)</f>
        <v>voldoende</v>
      </c>
      <c r="G19" s="110">
        <f t="shared" si="0"/>
        <v>0</v>
      </c>
      <c r="H19" s="13"/>
      <c r="I19" s="611"/>
      <c r="J19" s="611"/>
    </row>
    <row r="20" spans="1:10" ht="12.75">
      <c r="A20" s="112" t="s">
        <v>768</v>
      </c>
      <c r="B20" s="264">
        <f>IF(ISERROR(+$B$214),"",+$B$214)</f>
        <v>0</v>
      </c>
      <c r="C20" s="114" t="str">
        <f>IF(ISERROR(+$B$215),"",+$B$215)</f>
        <v>voldoende</v>
      </c>
      <c r="G20" s="110">
        <f t="shared" si="0"/>
        <v>0</v>
      </c>
      <c r="H20" s="13"/>
      <c r="I20" s="611"/>
      <c r="J20" s="611"/>
    </row>
    <row r="21" spans="1:10" ht="13.5" thickBot="1">
      <c r="A21" s="112"/>
      <c r="B21" s="113"/>
      <c r="C21" s="114"/>
      <c r="G21" s="115"/>
      <c r="H21" s="13"/>
      <c r="I21" s="611"/>
      <c r="J21" s="611"/>
    </row>
    <row r="22" spans="1:10" ht="15" customHeight="1" thickBot="1" thickTop="1">
      <c r="A22" s="116" t="s">
        <v>644</v>
      </c>
      <c r="B22" s="117"/>
      <c r="C22" s="118" t="str">
        <f>+G22</f>
        <v>onvoldoende</v>
      </c>
      <c r="G22" s="119" t="str">
        <f>IF(SUM(G12:G20)=0,"voldoende","onvoldoende")</f>
        <v>onvoldoende</v>
      </c>
      <c r="H22" s="13"/>
      <c r="I22" s="611"/>
      <c r="J22" s="611"/>
    </row>
    <row r="23" spans="1:4" ht="13.5" thickTop="1">
      <c r="A23" s="103"/>
      <c r="B23" s="53"/>
      <c r="C23" s="53"/>
      <c r="D23" s="53"/>
    </row>
    <row r="24" spans="1:4" ht="15.75">
      <c r="A24" s="105" t="s">
        <v>645</v>
      </c>
      <c r="B24" s="103"/>
      <c r="C24" s="103"/>
      <c r="D24" s="120"/>
    </row>
    <row r="25" spans="1:4" ht="12.75">
      <c r="A25" s="103"/>
      <c r="B25" s="121"/>
      <c r="C25" s="121"/>
      <c r="D25" s="121"/>
    </row>
    <row r="26" spans="1:14" ht="13.5">
      <c r="A26" s="122" t="s">
        <v>646</v>
      </c>
      <c r="B26" s="123"/>
      <c r="C26" s="123"/>
      <c r="D26" s="124"/>
      <c r="E26" s="125"/>
      <c r="F26" s="126"/>
      <c r="G26" s="125"/>
      <c r="H26" s="125"/>
      <c r="I26" s="125"/>
      <c r="J26" s="125"/>
      <c r="K26" s="125"/>
      <c r="L26" s="125"/>
      <c r="M26" s="125"/>
      <c r="N26" s="125"/>
    </row>
    <row r="27" spans="1:14" ht="12.75">
      <c r="A27" s="265" t="s">
        <v>647</v>
      </c>
      <c r="B27" s="127"/>
      <c r="C27" s="127"/>
      <c r="D27" s="124"/>
      <c r="E27" s="125"/>
      <c r="F27" s="126"/>
      <c r="G27" s="125"/>
      <c r="H27" s="125"/>
      <c r="I27" s="125"/>
      <c r="J27" s="125"/>
      <c r="K27" s="125"/>
      <c r="L27" s="125"/>
      <c r="M27" s="125"/>
      <c r="N27" s="125"/>
    </row>
    <row r="28" spans="1:14" ht="12.75">
      <c r="A28" s="266">
        <f>SUM('5.Verdelingsmatrix lasten'!$D$218:$Y$218)-'5.Verdelingsmatrix lasten'!$G$218+'5.Verdelingsmatrix lasten'!$AJ$218</f>
        <v>0</v>
      </c>
      <c r="B28" s="128"/>
      <c r="C28" s="129"/>
      <c r="D28" s="124"/>
      <c r="E28" s="125"/>
      <c r="F28" s="126"/>
      <c r="G28" s="125"/>
      <c r="H28" s="125"/>
      <c r="I28" s="125"/>
      <c r="J28" s="125"/>
      <c r="K28" s="125"/>
      <c r="L28" s="125"/>
      <c r="M28" s="125"/>
      <c r="N28" s="125"/>
    </row>
    <row r="29" spans="1:14" ht="12.75">
      <c r="A29" s="125"/>
      <c r="B29" s="123"/>
      <c r="C29" s="123"/>
      <c r="D29" s="124"/>
      <c r="E29" s="125"/>
      <c r="F29" s="126"/>
      <c r="G29" s="125"/>
      <c r="H29" s="125"/>
      <c r="I29" s="125"/>
      <c r="J29" s="125"/>
      <c r="K29" s="125"/>
      <c r="L29" s="125"/>
      <c r="M29" s="125"/>
      <c r="N29" s="125"/>
    </row>
    <row r="30" spans="1:14" ht="15.75">
      <c r="A30" s="105" t="s">
        <v>648</v>
      </c>
      <c r="B30" s="130"/>
      <c r="C30" s="125"/>
      <c r="D30" s="103"/>
      <c r="E30" s="125"/>
      <c r="F30" s="126"/>
      <c r="G30" s="125"/>
      <c r="H30" s="125"/>
      <c r="I30" s="125"/>
      <c r="J30" s="125"/>
      <c r="K30" s="125"/>
      <c r="L30" s="125"/>
      <c r="M30" s="125"/>
      <c r="N30" s="125"/>
    </row>
    <row r="31" spans="1:14" ht="12.75" customHeight="1">
      <c r="A31" s="125"/>
      <c r="B31" s="125"/>
      <c r="C31" s="125"/>
      <c r="D31" s="125"/>
      <c r="E31" s="120"/>
      <c r="F31" s="131"/>
      <c r="G31" s="125"/>
      <c r="H31" s="125"/>
      <c r="I31" s="125"/>
      <c r="J31" s="125"/>
      <c r="K31" s="125"/>
      <c r="L31" s="125"/>
      <c r="M31" s="125"/>
      <c r="N31" s="125"/>
    </row>
    <row r="32" spans="1:14" ht="12.75" customHeight="1">
      <c r="A32" s="267" t="s">
        <v>649</v>
      </c>
      <c r="B32" s="268"/>
      <c r="C32" s="132"/>
      <c r="D32" s="133"/>
      <c r="E32" s="134"/>
      <c r="F32" s="135"/>
      <c r="G32" s="125"/>
      <c r="H32" s="125"/>
      <c r="I32" s="125"/>
      <c r="J32" s="125"/>
      <c r="K32" s="125"/>
      <c r="L32" s="125"/>
      <c r="M32" s="125"/>
      <c r="N32" s="125"/>
    </row>
    <row r="33" spans="1:14" ht="27.75" customHeight="1">
      <c r="A33" s="136" t="s">
        <v>650</v>
      </c>
      <c r="B33" s="137">
        <f>(SUM('6.Verdelingsmatrix baten'!$D$218:$W$218)-'6.Verdelingsmatrix baten'!$F$218+'6.Verdelingsmatrix baten'!$AH$218)-(SUM('5.Verdelingsmatrix lasten'!$D$218:$Y$218)-'5.Verdelingsmatrix lasten'!$G$218+'5.Verdelingsmatrix lasten'!$AJ$218)</f>
        <v>0</v>
      </c>
      <c r="C33" s="103"/>
      <c r="D33" s="138"/>
      <c r="E33" s="138"/>
      <c r="F33" s="139"/>
      <c r="G33" s="140"/>
      <c r="H33" s="140"/>
      <c r="I33" s="140"/>
      <c r="J33" s="125"/>
      <c r="K33" s="125"/>
      <c r="L33" s="125"/>
      <c r="M33" s="125"/>
      <c r="N33" s="125"/>
    </row>
    <row r="34" spans="1:14" ht="12.75" customHeight="1">
      <c r="A34" s="136" t="s">
        <v>651</v>
      </c>
      <c r="B34" s="141">
        <f>SUM('5.Verdelingsmatrix lasten'!Z218:AG218)-SUM('6.Verdelingsmatrix baten'!X218:AE218)</f>
        <v>0</v>
      </c>
      <c r="C34" s="103"/>
      <c r="D34" s="142"/>
      <c r="E34" s="138"/>
      <c r="F34" s="139"/>
      <c r="G34" s="140"/>
      <c r="H34" s="140"/>
      <c r="I34" s="140"/>
      <c r="J34" s="125"/>
      <c r="K34" s="125"/>
      <c r="L34" s="125"/>
      <c r="M34" s="125"/>
      <c r="N34" s="125"/>
    </row>
    <row r="35" spans="1:14" ht="28.5" customHeight="1">
      <c r="A35" s="143" t="s">
        <v>652</v>
      </c>
      <c r="B35" s="269">
        <f>+ABS(B33-B34)</f>
        <v>0</v>
      </c>
      <c r="C35" s="103"/>
      <c r="D35" s="134"/>
      <c r="E35" s="134"/>
      <c r="F35" s="135"/>
      <c r="G35" s="125"/>
      <c r="H35" s="125"/>
      <c r="I35" s="125"/>
      <c r="J35" s="125"/>
      <c r="K35" s="125"/>
      <c r="L35" s="125"/>
      <c r="M35" s="125"/>
      <c r="N35" s="125"/>
    </row>
    <row r="36" spans="1:14" ht="27.75" customHeight="1">
      <c r="A36" s="144" t="s">
        <v>653</v>
      </c>
      <c r="B36" s="270" t="e">
        <f>+B35/A28</f>
        <v>#DIV/0!</v>
      </c>
      <c r="C36" s="103"/>
      <c r="D36" s="120"/>
      <c r="E36" s="120"/>
      <c r="F36" s="131"/>
      <c r="G36" s="125"/>
      <c r="H36" s="125"/>
      <c r="I36" s="125"/>
      <c r="J36" s="125"/>
      <c r="K36" s="125"/>
      <c r="L36" s="125"/>
      <c r="M36" s="125"/>
      <c r="N36" s="125"/>
    </row>
    <row r="37" spans="1:27" ht="12.75" customHeight="1">
      <c r="A37" s="148" t="s">
        <v>654</v>
      </c>
      <c r="B37" s="271" t="e">
        <f>IF(B36&lt;=0.01,"voldoende","onvoldoende")</f>
        <v>#DIV/0!</v>
      </c>
      <c r="C37" s="103"/>
      <c r="D37" s="145"/>
      <c r="E37" s="120"/>
      <c r="F37" s="131"/>
      <c r="G37" s="125"/>
      <c r="H37" s="125"/>
      <c r="I37" s="125"/>
      <c r="J37" s="263"/>
      <c r="K37" s="263"/>
      <c r="L37" s="263"/>
      <c r="M37" s="120"/>
      <c r="N37" s="120"/>
      <c r="O37" s="104"/>
      <c r="U37" s="13"/>
      <c r="AA37" s="13"/>
    </row>
    <row r="38" spans="1:27" ht="12.75" customHeight="1">
      <c r="A38" s="132"/>
      <c r="B38" s="132"/>
      <c r="C38" s="132"/>
      <c r="D38" s="132"/>
      <c r="E38" s="120"/>
      <c r="F38" s="131"/>
      <c r="G38" s="125"/>
      <c r="H38" s="125"/>
      <c r="I38" s="125"/>
      <c r="J38" s="263"/>
      <c r="K38" s="263"/>
      <c r="L38" s="263"/>
      <c r="M38" s="120"/>
      <c r="N38" s="120"/>
      <c r="O38" s="104"/>
      <c r="U38" s="13"/>
      <c r="AA38" s="13"/>
    </row>
    <row r="39" spans="1:27" ht="12.75" customHeight="1">
      <c r="A39" s="103"/>
      <c r="B39" s="103"/>
      <c r="C39" s="103"/>
      <c r="D39" s="120"/>
      <c r="E39" s="120"/>
      <c r="F39" s="131"/>
      <c r="G39" s="125"/>
      <c r="H39" s="125"/>
      <c r="I39" s="146"/>
      <c r="J39" s="125"/>
      <c r="K39" s="125"/>
      <c r="L39" s="125"/>
      <c r="M39" s="125"/>
      <c r="N39" s="125"/>
      <c r="U39" s="147"/>
      <c r="AA39" s="13"/>
    </row>
    <row r="40" spans="1:27" ht="12.75" customHeight="1">
      <c r="A40" s="272" t="s">
        <v>655</v>
      </c>
      <c r="B40" s="273"/>
      <c r="C40" s="273"/>
      <c r="D40" s="273"/>
      <c r="E40" s="273"/>
      <c r="F40" s="268"/>
      <c r="G40" s="149"/>
      <c r="H40" s="150"/>
      <c r="I40" s="150"/>
      <c r="J40" s="123"/>
      <c r="K40" s="123"/>
      <c r="L40" s="151"/>
      <c r="M40" s="123"/>
      <c r="N40" s="123"/>
      <c r="O40" s="152"/>
      <c r="P40" s="152"/>
      <c r="U40" s="13"/>
      <c r="AA40" s="13"/>
    </row>
    <row r="41" spans="1:27" ht="12.75" customHeight="1">
      <c r="A41" s="153" t="s">
        <v>656</v>
      </c>
      <c r="B41" s="154" t="s">
        <v>657</v>
      </c>
      <c r="C41" s="154" t="s">
        <v>658</v>
      </c>
      <c r="D41" s="154" t="s">
        <v>659</v>
      </c>
      <c r="E41" s="154" t="s">
        <v>660</v>
      </c>
      <c r="F41" s="155" t="s">
        <v>661</v>
      </c>
      <c r="G41" s="156"/>
      <c r="H41" s="156"/>
      <c r="I41" s="156"/>
      <c r="J41" s="156"/>
      <c r="K41" s="156"/>
      <c r="L41" s="156"/>
      <c r="M41" s="156"/>
      <c r="N41" s="156"/>
      <c r="O41" s="152"/>
      <c r="P41" s="152"/>
      <c r="U41" s="13"/>
      <c r="AA41" s="13"/>
    </row>
    <row r="42" spans="1:27" ht="12.75" customHeight="1">
      <c r="A42" s="157" t="s">
        <v>222</v>
      </c>
      <c r="B42" s="137">
        <f>SUM('5.Verdelingsmatrix lasten'!$C154:$Y154)</f>
        <v>0</v>
      </c>
      <c r="C42" s="158">
        <f>SUM('5.Verdelingsmatrix lasten'!$AH154:$AK154)</f>
        <v>0</v>
      </c>
      <c r="D42" s="158">
        <f>SUM('6.Verdelingsmatrix baten'!$C154:$W154)</f>
        <v>0</v>
      </c>
      <c r="E42" s="158">
        <f>SUM('6.Verdelingsmatrix baten'!$AF154:$AI154)</f>
        <v>0</v>
      </c>
      <c r="F42" s="159">
        <f>ABS(B42+C42)+ABS(D42+E42)</f>
        <v>0</v>
      </c>
      <c r="G42" s="160"/>
      <c r="H42" s="160"/>
      <c r="I42" s="161"/>
      <c r="J42" s="162"/>
      <c r="K42" s="162"/>
      <c r="L42" s="161"/>
      <c r="M42" s="163"/>
      <c r="N42" s="160"/>
      <c r="O42" s="164"/>
      <c r="P42" s="164"/>
      <c r="Q42" s="164"/>
      <c r="R42" s="164"/>
      <c r="U42" s="13"/>
      <c r="AA42" s="13"/>
    </row>
    <row r="43" spans="1:18" ht="12.75" customHeight="1">
      <c r="A43" s="157" t="s">
        <v>224</v>
      </c>
      <c r="B43" s="141">
        <f>SUM('5.Verdelingsmatrix lasten'!$C155:$Y155)</f>
        <v>0</v>
      </c>
      <c r="C43" s="165">
        <f>SUM('5.Verdelingsmatrix lasten'!$AH155:$AK155)</f>
        <v>0</v>
      </c>
      <c r="D43" s="165">
        <f>SUM('6.Verdelingsmatrix baten'!$C155:$W155)</f>
        <v>0</v>
      </c>
      <c r="E43" s="165">
        <f>SUM('6.Verdelingsmatrix baten'!$AF155:$AI155)</f>
        <v>0</v>
      </c>
      <c r="F43" s="166">
        <f aca="true" t="shared" si="1" ref="F43:F54">ABS(B43+C43)+ABS(D43+E43)</f>
        <v>0</v>
      </c>
      <c r="G43" s="160"/>
      <c r="H43" s="160"/>
      <c r="I43" s="161"/>
      <c r="J43" s="162"/>
      <c r="K43" s="162"/>
      <c r="L43" s="161"/>
      <c r="M43" s="163"/>
      <c r="N43" s="160"/>
      <c r="O43" s="167"/>
      <c r="P43" s="167"/>
      <c r="Q43" s="168"/>
      <c r="R43" s="168"/>
    </row>
    <row r="44" spans="1:18" ht="12.75" customHeight="1">
      <c r="A44" s="157" t="s">
        <v>226</v>
      </c>
      <c r="B44" s="141">
        <f>SUM('5.Verdelingsmatrix lasten'!$C156:$Y156)</f>
        <v>0</v>
      </c>
      <c r="C44" s="165">
        <f>SUM('5.Verdelingsmatrix lasten'!$AH156:$AK156)</f>
        <v>0</v>
      </c>
      <c r="D44" s="165">
        <f>SUM('6.Verdelingsmatrix baten'!$C156:$W156)</f>
        <v>0</v>
      </c>
      <c r="E44" s="165">
        <f>SUM('6.Verdelingsmatrix baten'!$AF156:$AI156)</f>
        <v>0</v>
      </c>
      <c r="F44" s="166">
        <f t="shared" si="1"/>
        <v>0</v>
      </c>
      <c r="G44" s="160"/>
      <c r="H44" s="160"/>
      <c r="I44" s="161"/>
      <c r="J44" s="162"/>
      <c r="K44" s="162"/>
      <c r="L44" s="161"/>
      <c r="M44" s="163"/>
      <c r="N44" s="160"/>
      <c r="O44" s="169"/>
      <c r="P44" s="169"/>
      <c r="Q44" s="170"/>
      <c r="R44" s="170"/>
    </row>
    <row r="45" spans="1:18" ht="12.75" customHeight="1">
      <c r="A45" s="157" t="s">
        <v>228</v>
      </c>
      <c r="B45" s="141">
        <f>SUM('5.Verdelingsmatrix lasten'!$C157:$Y157)</f>
        <v>0</v>
      </c>
      <c r="C45" s="165">
        <f>SUM('5.Verdelingsmatrix lasten'!$AH157:$AK157)</f>
        <v>0</v>
      </c>
      <c r="D45" s="165">
        <f>SUM('6.Verdelingsmatrix baten'!$C157:$W157)</f>
        <v>0</v>
      </c>
      <c r="E45" s="165">
        <f>SUM('6.Verdelingsmatrix baten'!$AF157:$AI157)</f>
        <v>0</v>
      </c>
      <c r="F45" s="166">
        <f t="shared" si="1"/>
        <v>0</v>
      </c>
      <c r="G45" s="160"/>
      <c r="H45" s="160"/>
      <c r="I45" s="161"/>
      <c r="J45" s="162"/>
      <c r="K45" s="162"/>
      <c r="L45" s="161"/>
      <c r="M45" s="163"/>
      <c r="N45" s="160"/>
      <c r="O45" s="171"/>
      <c r="P45" s="171"/>
      <c r="Q45" s="171"/>
      <c r="R45" s="171"/>
    </row>
    <row r="46" spans="1:18" ht="12.75" customHeight="1">
      <c r="A46" s="157" t="s">
        <v>230</v>
      </c>
      <c r="B46" s="141">
        <f>SUM('5.Verdelingsmatrix lasten'!$C158:$Y158)</f>
        <v>0</v>
      </c>
      <c r="C46" s="165">
        <f>SUM('5.Verdelingsmatrix lasten'!$AH158:$AK158)</f>
        <v>0</v>
      </c>
      <c r="D46" s="165">
        <f>SUM('6.Verdelingsmatrix baten'!$C158:$W158)</f>
        <v>0</v>
      </c>
      <c r="E46" s="165">
        <f>SUM('6.Verdelingsmatrix baten'!$AF158:$AI158)</f>
        <v>0</v>
      </c>
      <c r="F46" s="166">
        <f t="shared" si="1"/>
        <v>0</v>
      </c>
      <c r="G46" s="160"/>
      <c r="H46" s="160"/>
      <c r="I46" s="161"/>
      <c r="J46" s="162"/>
      <c r="K46" s="162"/>
      <c r="L46" s="161"/>
      <c r="M46" s="163"/>
      <c r="N46" s="160"/>
      <c r="O46" s="171"/>
      <c r="P46" s="171"/>
      <c r="Q46" s="171"/>
      <c r="R46" s="171"/>
    </row>
    <row r="47" spans="1:18" ht="12.75" customHeight="1">
      <c r="A47" s="157" t="s">
        <v>232</v>
      </c>
      <c r="B47" s="141">
        <f>SUM('5.Verdelingsmatrix lasten'!$C159:$Y159)</f>
        <v>0</v>
      </c>
      <c r="C47" s="165">
        <f>SUM('5.Verdelingsmatrix lasten'!$AH159:$AK159)</f>
        <v>0</v>
      </c>
      <c r="D47" s="165">
        <f>SUM('6.Verdelingsmatrix baten'!$C159:$W159)</f>
        <v>0</v>
      </c>
      <c r="E47" s="165">
        <f>SUM('6.Verdelingsmatrix baten'!$AF159:$AI159)</f>
        <v>0</v>
      </c>
      <c r="F47" s="166">
        <f t="shared" si="1"/>
        <v>0</v>
      </c>
      <c r="G47" s="160"/>
      <c r="H47" s="160"/>
      <c r="I47" s="161"/>
      <c r="J47" s="162"/>
      <c r="K47" s="162"/>
      <c r="L47" s="161"/>
      <c r="M47" s="163"/>
      <c r="N47" s="160"/>
      <c r="O47" s="274"/>
      <c r="P47" s="274"/>
      <c r="Q47" s="274"/>
      <c r="R47" s="274"/>
    </row>
    <row r="48" spans="1:18" ht="12.75" customHeight="1">
      <c r="A48" s="157" t="s">
        <v>419</v>
      </c>
      <c r="B48" s="141">
        <f>SUM('5.Verdelingsmatrix lasten'!$C160:$Y160)</f>
        <v>0</v>
      </c>
      <c r="C48" s="165">
        <f>SUM('5.Verdelingsmatrix lasten'!$AH160:$AK160)</f>
        <v>0</v>
      </c>
      <c r="D48" s="165">
        <f>SUM('6.Verdelingsmatrix baten'!$C160:$W160)</f>
        <v>0</v>
      </c>
      <c r="E48" s="165">
        <f>SUM('6.Verdelingsmatrix baten'!$AF160:$AI160)</f>
        <v>0</v>
      </c>
      <c r="F48" s="166">
        <f t="shared" si="1"/>
        <v>0</v>
      </c>
      <c r="G48" s="160"/>
      <c r="H48" s="160"/>
      <c r="I48" s="161"/>
      <c r="J48" s="162"/>
      <c r="K48" s="162"/>
      <c r="L48" s="161"/>
      <c r="M48" s="163"/>
      <c r="N48" s="160"/>
      <c r="O48" s="172"/>
      <c r="P48" s="172"/>
      <c r="Q48" s="172"/>
      <c r="R48" s="172"/>
    </row>
    <row r="49" spans="1:18" ht="12.75" customHeight="1">
      <c r="A49" s="157" t="s">
        <v>420</v>
      </c>
      <c r="B49" s="141">
        <f>SUM('5.Verdelingsmatrix lasten'!$C161:$Y161)</f>
        <v>0</v>
      </c>
      <c r="C49" s="165">
        <f>SUM('5.Verdelingsmatrix lasten'!$AH161:$AK161)</f>
        <v>0</v>
      </c>
      <c r="D49" s="165">
        <f>SUM('6.Verdelingsmatrix baten'!$C161:$W161)</f>
        <v>0</v>
      </c>
      <c r="E49" s="165">
        <f>SUM('6.Verdelingsmatrix baten'!$AF161:$AI161)</f>
        <v>0</v>
      </c>
      <c r="F49" s="166">
        <f t="shared" si="1"/>
        <v>0</v>
      </c>
      <c r="G49" s="160"/>
      <c r="H49" s="160"/>
      <c r="I49" s="161"/>
      <c r="J49" s="162"/>
      <c r="K49" s="162"/>
      <c r="L49" s="161"/>
      <c r="M49" s="163"/>
      <c r="N49" s="160"/>
      <c r="O49" s="172"/>
      <c r="P49" s="172"/>
      <c r="Q49" s="172"/>
      <c r="R49" s="172"/>
    </row>
    <row r="50" spans="1:16" ht="12.75" customHeight="1">
      <c r="A50" s="157" t="s">
        <v>421</v>
      </c>
      <c r="B50" s="141">
        <f>SUM('5.Verdelingsmatrix lasten'!$C162:$Y162)</f>
        <v>0</v>
      </c>
      <c r="C50" s="165">
        <f>SUM('5.Verdelingsmatrix lasten'!$AH162:$AK162)</f>
        <v>0</v>
      </c>
      <c r="D50" s="165">
        <f>SUM('6.Verdelingsmatrix baten'!$C162:$W162)</f>
        <v>0</v>
      </c>
      <c r="E50" s="165">
        <f>SUM('6.Verdelingsmatrix baten'!$AF162:$AI162)</f>
        <v>0</v>
      </c>
      <c r="F50" s="166">
        <f t="shared" si="1"/>
        <v>0</v>
      </c>
      <c r="G50" s="160"/>
      <c r="H50" s="160"/>
      <c r="I50" s="161"/>
      <c r="J50" s="162"/>
      <c r="K50" s="162"/>
      <c r="L50" s="161"/>
      <c r="M50" s="163"/>
      <c r="N50" s="160"/>
      <c r="O50" s="152"/>
      <c r="P50" s="152"/>
    </row>
    <row r="51" spans="1:16" ht="12.75" customHeight="1">
      <c r="A51" s="157" t="s">
        <v>422</v>
      </c>
      <c r="B51" s="141">
        <f>SUM('5.Verdelingsmatrix lasten'!$C163:$Y163)</f>
        <v>0</v>
      </c>
      <c r="C51" s="165">
        <f>SUM('5.Verdelingsmatrix lasten'!$AH163:$AK163)</f>
        <v>0</v>
      </c>
      <c r="D51" s="165">
        <f>SUM('6.Verdelingsmatrix baten'!$C163:$W163)</f>
        <v>0</v>
      </c>
      <c r="E51" s="165">
        <f>SUM('6.Verdelingsmatrix baten'!$AF163:$AI163)</f>
        <v>0</v>
      </c>
      <c r="F51" s="166">
        <f t="shared" si="1"/>
        <v>0</v>
      </c>
      <c r="G51" s="160"/>
      <c r="H51" s="160"/>
      <c r="I51" s="161"/>
      <c r="J51" s="162"/>
      <c r="K51" s="162"/>
      <c r="L51" s="161"/>
      <c r="M51" s="163"/>
      <c r="N51" s="160"/>
      <c r="O51" s="152"/>
      <c r="P51" s="152"/>
    </row>
    <row r="52" spans="1:16" ht="12.75" customHeight="1">
      <c r="A52" s="157" t="s">
        <v>423</v>
      </c>
      <c r="B52" s="141">
        <f>SUM('5.Verdelingsmatrix lasten'!$C164:$Y164)</f>
        <v>0</v>
      </c>
      <c r="C52" s="165">
        <f>SUM('5.Verdelingsmatrix lasten'!$AH164:$AK164)</f>
        <v>0</v>
      </c>
      <c r="D52" s="165">
        <f>SUM('6.Verdelingsmatrix baten'!$C164:$W164)</f>
        <v>0</v>
      </c>
      <c r="E52" s="165">
        <f>SUM('6.Verdelingsmatrix baten'!$AF164:$AI164)</f>
        <v>0</v>
      </c>
      <c r="F52" s="166">
        <f t="shared" si="1"/>
        <v>0</v>
      </c>
      <c r="G52" s="160"/>
      <c r="H52" s="160"/>
      <c r="I52" s="161"/>
      <c r="J52" s="162"/>
      <c r="K52" s="162"/>
      <c r="L52" s="161"/>
      <c r="M52" s="163"/>
      <c r="N52" s="160"/>
      <c r="O52" s="152"/>
      <c r="P52" s="152"/>
    </row>
    <row r="53" spans="1:16" ht="12.75" customHeight="1">
      <c r="A53" s="157" t="s">
        <v>247</v>
      </c>
      <c r="B53" s="141">
        <f>SUM('5.Verdelingsmatrix lasten'!$C173:$Y173)</f>
        <v>0</v>
      </c>
      <c r="C53" s="165">
        <f>SUM('5.Verdelingsmatrix lasten'!$AH173:$AK173)</f>
        <v>0</v>
      </c>
      <c r="D53" s="165">
        <f>SUM('6.Verdelingsmatrix baten'!$C173:$W173)</f>
        <v>0</v>
      </c>
      <c r="E53" s="165">
        <f>SUM('6.Verdelingsmatrix baten'!$AF173:$AI173)</f>
        <v>0</v>
      </c>
      <c r="F53" s="166">
        <f t="shared" si="1"/>
        <v>0</v>
      </c>
      <c r="G53" s="160"/>
      <c r="H53" s="160"/>
      <c r="I53" s="161"/>
      <c r="J53" s="162"/>
      <c r="K53" s="162"/>
      <c r="L53" s="161"/>
      <c r="M53" s="163"/>
      <c r="N53" s="160"/>
      <c r="O53" s="152"/>
      <c r="P53" s="152"/>
    </row>
    <row r="54" spans="1:16" ht="12.75" customHeight="1">
      <c r="A54" s="157" t="s">
        <v>424</v>
      </c>
      <c r="B54" s="141">
        <f>SUM('5.Verdelingsmatrix lasten'!$C174:$Y174)</f>
        <v>0</v>
      </c>
      <c r="C54" s="165">
        <f>SUM('5.Verdelingsmatrix lasten'!$AH174:$AK174)</f>
        <v>0</v>
      </c>
      <c r="D54" s="165">
        <f>SUM('6.Verdelingsmatrix baten'!$C174:$W174)</f>
        <v>0</v>
      </c>
      <c r="E54" s="165">
        <f>SUM('6.Verdelingsmatrix baten'!$AF174:$AI174)</f>
        <v>0</v>
      </c>
      <c r="F54" s="166">
        <f t="shared" si="1"/>
        <v>0</v>
      </c>
      <c r="G54" s="160"/>
      <c r="H54" s="160"/>
      <c r="I54" s="161"/>
      <c r="J54" s="162"/>
      <c r="K54" s="162"/>
      <c r="L54" s="161"/>
      <c r="M54" s="163"/>
      <c r="N54" s="160"/>
      <c r="O54" s="152"/>
      <c r="P54" s="152"/>
    </row>
    <row r="55" spans="1:16" ht="12.75" customHeight="1">
      <c r="A55" s="157" t="s">
        <v>425</v>
      </c>
      <c r="B55" s="141">
        <f>SUM('5.Verdelingsmatrix lasten'!$C175:$Y175)</f>
        <v>0</v>
      </c>
      <c r="C55" s="165">
        <f>SUM('5.Verdelingsmatrix lasten'!$AH175:$AK175)</f>
        <v>0</v>
      </c>
      <c r="D55" s="165">
        <f>SUM('6.Verdelingsmatrix baten'!$C175:$W175)</f>
        <v>0</v>
      </c>
      <c r="E55" s="165">
        <f>SUM('6.Verdelingsmatrix baten'!$AF175:$AI175)</f>
        <v>0</v>
      </c>
      <c r="F55" s="166">
        <f aca="true" t="shared" si="2" ref="F55:F66">ABS(B55+C55)+ABS(D55+E55)</f>
        <v>0</v>
      </c>
      <c r="G55" s="160"/>
      <c r="H55" s="160"/>
      <c r="I55" s="161"/>
      <c r="J55" s="162"/>
      <c r="K55" s="162"/>
      <c r="L55" s="161"/>
      <c r="M55" s="163"/>
      <c r="N55" s="160"/>
      <c r="O55" s="152"/>
      <c r="P55" s="152"/>
    </row>
    <row r="56" spans="1:16" ht="13.5" customHeight="1">
      <c r="A56" s="157" t="s">
        <v>427</v>
      </c>
      <c r="B56" s="141">
        <f>SUM('5.Verdelingsmatrix lasten'!$C176:$Y176)</f>
        <v>0</v>
      </c>
      <c r="C56" s="165">
        <f>SUM('5.Verdelingsmatrix lasten'!$AH176:$AK176)</f>
        <v>0</v>
      </c>
      <c r="D56" s="165">
        <f>SUM('6.Verdelingsmatrix baten'!$C176:$W176)</f>
        <v>0</v>
      </c>
      <c r="E56" s="165">
        <f>SUM('6.Verdelingsmatrix baten'!$AF176:$AI176)</f>
        <v>0</v>
      </c>
      <c r="F56" s="166">
        <f t="shared" si="2"/>
        <v>0</v>
      </c>
      <c r="G56" s="160"/>
      <c r="H56" s="160"/>
      <c r="I56" s="161"/>
      <c r="J56" s="162"/>
      <c r="K56" s="162"/>
      <c r="L56" s="161"/>
      <c r="M56" s="163"/>
      <c r="N56" s="160"/>
      <c r="O56" s="152"/>
      <c r="P56" s="152"/>
    </row>
    <row r="57" spans="1:16" ht="13.5" customHeight="1">
      <c r="A57" s="157" t="s">
        <v>429</v>
      </c>
      <c r="B57" s="141">
        <f>SUM('5.Verdelingsmatrix lasten'!$C177:$Y177)</f>
        <v>0</v>
      </c>
      <c r="C57" s="165">
        <f>SUM('5.Verdelingsmatrix lasten'!$AH177:$AK177)</f>
        <v>0</v>
      </c>
      <c r="D57" s="165">
        <f>SUM('6.Verdelingsmatrix baten'!$C177:$W177)</f>
        <v>0</v>
      </c>
      <c r="E57" s="165">
        <f>SUM('6.Verdelingsmatrix baten'!$AF177:$AI177)</f>
        <v>0</v>
      </c>
      <c r="F57" s="166">
        <f t="shared" si="2"/>
        <v>0</v>
      </c>
      <c r="G57" s="160"/>
      <c r="H57" s="160"/>
      <c r="I57" s="161"/>
      <c r="J57" s="162"/>
      <c r="K57" s="162"/>
      <c r="L57" s="161"/>
      <c r="M57" s="163"/>
      <c r="N57" s="160"/>
      <c r="O57" s="152"/>
      <c r="P57" s="152"/>
    </row>
    <row r="58" spans="1:16" ht="12.75" customHeight="1">
      <c r="A58" s="157" t="s">
        <v>249</v>
      </c>
      <c r="B58" s="141">
        <f>SUM('5.Verdelingsmatrix lasten'!$C178:$Y178)</f>
        <v>0</v>
      </c>
      <c r="C58" s="165">
        <f>SUM('5.Verdelingsmatrix lasten'!$AH178:$AK178)</f>
        <v>0</v>
      </c>
      <c r="D58" s="165">
        <f>SUM('6.Verdelingsmatrix baten'!$C178:$W178)</f>
        <v>0</v>
      </c>
      <c r="E58" s="165">
        <f>SUM('6.Verdelingsmatrix baten'!$AF178:$AI178)</f>
        <v>0</v>
      </c>
      <c r="F58" s="166">
        <f t="shared" si="2"/>
        <v>0</v>
      </c>
      <c r="G58" s="160"/>
      <c r="H58" s="160"/>
      <c r="I58" s="161"/>
      <c r="J58" s="162"/>
      <c r="K58" s="162"/>
      <c r="L58" s="161"/>
      <c r="M58" s="163"/>
      <c r="N58" s="160"/>
      <c r="O58" s="152"/>
      <c r="P58" s="152"/>
    </row>
    <row r="59" spans="1:18" ht="12.75" customHeight="1">
      <c r="A59" s="157" t="s">
        <v>431</v>
      </c>
      <c r="B59" s="141">
        <f>SUM('5.Verdelingsmatrix lasten'!$C179:$Y179)</f>
        <v>0</v>
      </c>
      <c r="C59" s="165">
        <f>SUM('5.Verdelingsmatrix lasten'!$AH179:$AK179)</f>
        <v>0</v>
      </c>
      <c r="D59" s="165">
        <f>SUM('6.Verdelingsmatrix baten'!$C179:$W179)</f>
        <v>0</v>
      </c>
      <c r="E59" s="165">
        <f>SUM('6.Verdelingsmatrix baten'!$AF179:$AI179)</f>
        <v>0</v>
      </c>
      <c r="F59" s="166">
        <f t="shared" si="2"/>
        <v>0</v>
      </c>
      <c r="G59" s="160"/>
      <c r="H59" s="160"/>
      <c r="I59" s="161"/>
      <c r="J59" s="162"/>
      <c r="K59" s="162"/>
      <c r="L59" s="161"/>
      <c r="M59" s="163"/>
      <c r="N59" s="160"/>
      <c r="O59" s="173"/>
      <c r="P59" s="173"/>
      <c r="Q59" s="13"/>
      <c r="R59" s="13"/>
    </row>
    <row r="60" spans="1:18" ht="12.75" customHeight="1">
      <c r="A60" s="157" t="s">
        <v>432</v>
      </c>
      <c r="B60" s="141">
        <f>SUM('5.Verdelingsmatrix lasten'!$C180:$Y180)</f>
        <v>0</v>
      </c>
      <c r="C60" s="165">
        <f>SUM('5.Verdelingsmatrix lasten'!$AH180:$AK180)</f>
        <v>0</v>
      </c>
      <c r="D60" s="165">
        <f>SUM('6.Verdelingsmatrix baten'!$C180:$W180)</f>
        <v>0</v>
      </c>
      <c r="E60" s="165">
        <f>SUM('6.Verdelingsmatrix baten'!$AF180:$AI180)</f>
        <v>0</v>
      </c>
      <c r="F60" s="166">
        <f t="shared" si="2"/>
        <v>0</v>
      </c>
      <c r="G60" s="160"/>
      <c r="H60" s="160"/>
      <c r="I60" s="161"/>
      <c r="J60" s="162"/>
      <c r="K60" s="162"/>
      <c r="L60" s="161"/>
      <c r="M60" s="163"/>
      <c r="N60" s="160"/>
      <c r="O60" s="173"/>
      <c r="P60" s="173"/>
      <c r="Q60" s="13"/>
      <c r="R60" s="13"/>
    </row>
    <row r="61" spans="1:18" ht="12.75" customHeight="1">
      <c r="A61" s="157" t="s">
        <v>433</v>
      </c>
      <c r="B61" s="141">
        <f>SUM('5.Verdelingsmatrix lasten'!$C181:$Y181)</f>
        <v>0</v>
      </c>
      <c r="C61" s="165">
        <f>SUM('5.Verdelingsmatrix lasten'!$AH181:$AK181)</f>
        <v>0</v>
      </c>
      <c r="D61" s="165">
        <f>SUM('6.Verdelingsmatrix baten'!$C181:$W181)</f>
        <v>0</v>
      </c>
      <c r="E61" s="165">
        <f>SUM('6.Verdelingsmatrix baten'!$AF181:$AI181)</f>
        <v>0</v>
      </c>
      <c r="F61" s="166">
        <f t="shared" si="2"/>
        <v>0</v>
      </c>
      <c r="G61" s="160"/>
      <c r="H61" s="160"/>
      <c r="I61" s="161"/>
      <c r="J61" s="162"/>
      <c r="K61" s="162"/>
      <c r="L61" s="161"/>
      <c r="M61" s="163"/>
      <c r="N61" s="160"/>
      <c r="O61" s="173"/>
      <c r="P61" s="173"/>
      <c r="Q61" s="13"/>
      <c r="R61" s="13"/>
    </row>
    <row r="62" spans="1:16" ht="12.75" customHeight="1">
      <c r="A62" s="157" t="s">
        <v>251</v>
      </c>
      <c r="B62" s="141">
        <f>SUM('5.Verdelingsmatrix lasten'!$C182:$Y182)</f>
        <v>0</v>
      </c>
      <c r="C62" s="165">
        <f>SUM('5.Verdelingsmatrix lasten'!$AH182:$AK182)</f>
        <v>0</v>
      </c>
      <c r="D62" s="165">
        <f>SUM('6.Verdelingsmatrix baten'!$C182:$W182)</f>
        <v>0</v>
      </c>
      <c r="E62" s="165">
        <f>SUM('6.Verdelingsmatrix baten'!$AF182:$AI182)</f>
        <v>0</v>
      </c>
      <c r="F62" s="166">
        <f t="shared" si="2"/>
        <v>0</v>
      </c>
      <c r="G62" s="160"/>
      <c r="H62" s="160"/>
      <c r="I62" s="161"/>
      <c r="J62" s="162"/>
      <c r="K62" s="162"/>
      <c r="L62" s="161"/>
      <c r="M62" s="163"/>
      <c r="N62" s="160"/>
      <c r="O62" s="152"/>
      <c r="P62" s="152"/>
    </row>
    <row r="63" spans="1:16" ht="11.25" customHeight="1">
      <c r="A63" s="157" t="s">
        <v>434</v>
      </c>
      <c r="B63" s="141">
        <f>SUM('5.Verdelingsmatrix lasten'!$C183:$Y183)</f>
        <v>0</v>
      </c>
      <c r="C63" s="165">
        <f>SUM('5.Verdelingsmatrix lasten'!$AH183:$AK183)</f>
        <v>0</v>
      </c>
      <c r="D63" s="165">
        <f>SUM('6.Verdelingsmatrix baten'!$C183:$W183)</f>
        <v>0</v>
      </c>
      <c r="E63" s="165">
        <f>SUM('6.Verdelingsmatrix baten'!$AF183:$AI183)</f>
        <v>0</v>
      </c>
      <c r="F63" s="166">
        <f t="shared" si="2"/>
        <v>0</v>
      </c>
      <c r="G63" s="160"/>
      <c r="H63" s="160"/>
      <c r="I63" s="161"/>
      <c r="J63" s="162"/>
      <c r="K63" s="162"/>
      <c r="L63" s="161"/>
      <c r="M63" s="163"/>
      <c r="N63" s="160"/>
      <c r="O63" s="152"/>
      <c r="P63" s="152"/>
    </row>
    <row r="64" spans="1:16" ht="11.25" customHeight="1">
      <c r="A64" s="157" t="s">
        <v>435</v>
      </c>
      <c r="B64" s="141">
        <f>SUM('5.Verdelingsmatrix lasten'!$C184:$Y184)</f>
        <v>0</v>
      </c>
      <c r="C64" s="165">
        <f>SUM('5.Verdelingsmatrix lasten'!$AH184:$AK184)</f>
        <v>0</v>
      </c>
      <c r="D64" s="165">
        <f>SUM('6.Verdelingsmatrix baten'!$C184:$W184)</f>
        <v>0</v>
      </c>
      <c r="E64" s="165">
        <f>SUM('6.Verdelingsmatrix baten'!$AF184:$AI184)</f>
        <v>0</v>
      </c>
      <c r="F64" s="166">
        <f t="shared" si="2"/>
        <v>0</v>
      </c>
      <c r="G64" s="160"/>
      <c r="H64" s="160"/>
      <c r="I64" s="161"/>
      <c r="J64" s="162"/>
      <c r="K64" s="162"/>
      <c r="L64" s="161"/>
      <c r="M64" s="163"/>
      <c r="N64" s="160"/>
      <c r="O64" s="152"/>
      <c r="P64" s="152"/>
    </row>
    <row r="65" spans="1:16" ht="11.25" customHeight="1">
      <c r="A65" s="157" t="s">
        <v>436</v>
      </c>
      <c r="B65" s="141">
        <f>SUM('5.Verdelingsmatrix lasten'!$C185:$Y185)</f>
        <v>0</v>
      </c>
      <c r="C65" s="165">
        <f>SUM('5.Verdelingsmatrix lasten'!$AH185:$AK185)</f>
        <v>0</v>
      </c>
      <c r="D65" s="165">
        <f>SUM('6.Verdelingsmatrix baten'!$C185:$W185)</f>
        <v>0</v>
      </c>
      <c r="E65" s="165">
        <f>SUM('6.Verdelingsmatrix baten'!$AF185:$AI185)</f>
        <v>0</v>
      </c>
      <c r="F65" s="166">
        <f t="shared" si="2"/>
        <v>0</v>
      </c>
      <c r="G65" s="160"/>
      <c r="H65" s="160"/>
      <c r="I65" s="161"/>
      <c r="J65" s="162"/>
      <c r="K65" s="162"/>
      <c r="L65" s="161"/>
      <c r="M65" s="163"/>
      <c r="N65" s="160"/>
      <c r="O65" s="152"/>
      <c r="P65" s="152"/>
    </row>
    <row r="66" spans="1:16" ht="11.25" customHeight="1">
      <c r="A66" s="157" t="s">
        <v>437</v>
      </c>
      <c r="B66" s="141">
        <f>SUM('5.Verdelingsmatrix lasten'!$C186:$Y186)</f>
        <v>0</v>
      </c>
      <c r="C66" s="165">
        <f>SUM('5.Verdelingsmatrix lasten'!$AH186:$AK186)</f>
        <v>0</v>
      </c>
      <c r="D66" s="165">
        <f>SUM('6.Verdelingsmatrix baten'!$C186:$W186)</f>
        <v>0</v>
      </c>
      <c r="E66" s="165">
        <f>SUM('6.Verdelingsmatrix baten'!$AF186:$AI186)</f>
        <v>0</v>
      </c>
      <c r="F66" s="166">
        <f t="shared" si="2"/>
        <v>0</v>
      </c>
      <c r="G66" s="160"/>
      <c r="H66" s="160"/>
      <c r="I66" s="161"/>
      <c r="J66" s="162"/>
      <c r="K66" s="162"/>
      <c r="L66" s="161"/>
      <c r="M66" s="163"/>
      <c r="N66" s="160"/>
      <c r="O66" s="152"/>
      <c r="P66" s="152"/>
    </row>
    <row r="67" spans="1:16" ht="12.75" customHeight="1">
      <c r="A67" s="157" t="s">
        <v>262</v>
      </c>
      <c r="B67" s="141">
        <f>SUM('5.Verdelingsmatrix lasten'!$C194:$Y194)</f>
        <v>0</v>
      </c>
      <c r="C67" s="165">
        <f>SUM('5.Verdelingsmatrix lasten'!$AH194:$AK194)</f>
        <v>0</v>
      </c>
      <c r="D67" s="165">
        <f>SUM('6.Verdelingsmatrix baten'!$C194:$W194)</f>
        <v>0</v>
      </c>
      <c r="E67" s="165">
        <f>SUM('6.Verdelingsmatrix baten'!$AF194:$AI194)</f>
        <v>0</v>
      </c>
      <c r="F67" s="166">
        <f aca="true" t="shared" si="3" ref="F67:F76">ABS(B67+C67)+ABS(D67+E67)</f>
        <v>0</v>
      </c>
      <c r="G67" s="160"/>
      <c r="H67" s="160"/>
      <c r="I67" s="161"/>
      <c r="J67" s="162"/>
      <c r="K67" s="162"/>
      <c r="L67" s="161"/>
      <c r="M67" s="163"/>
      <c r="N67" s="160"/>
      <c r="O67" s="152"/>
      <c r="P67" s="152"/>
    </row>
    <row r="68" spans="1:16" ht="12.75" customHeight="1">
      <c r="A68" s="157" t="s">
        <v>264</v>
      </c>
      <c r="B68" s="141">
        <f>SUM('5.Verdelingsmatrix lasten'!$C195:$Y195)</f>
        <v>0</v>
      </c>
      <c r="C68" s="165">
        <f>SUM('5.Verdelingsmatrix lasten'!$AH195:$AK195)</f>
        <v>0</v>
      </c>
      <c r="D68" s="165">
        <f>SUM('6.Verdelingsmatrix baten'!$C195:$W195)</f>
        <v>0</v>
      </c>
      <c r="E68" s="165">
        <f>SUM('6.Verdelingsmatrix baten'!$AF195:$AI195)</f>
        <v>0</v>
      </c>
      <c r="F68" s="166">
        <f t="shared" si="3"/>
        <v>0</v>
      </c>
      <c r="G68" s="160"/>
      <c r="H68" s="160"/>
      <c r="I68" s="161"/>
      <c r="J68" s="162"/>
      <c r="K68" s="162"/>
      <c r="L68" s="161"/>
      <c r="M68" s="163"/>
      <c r="N68" s="160"/>
      <c r="O68" s="152"/>
      <c r="P68" s="152"/>
    </row>
    <row r="69" spans="1:16" ht="12.75" customHeight="1">
      <c r="A69" s="157" t="s">
        <v>266</v>
      </c>
      <c r="B69" s="141">
        <f>SUM('5.Verdelingsmatrix lasten'!$C196:$Y196)</f>
        <v>0</v>
      </c>
      <c r="C69" s="165">
        <f>SUM('5.Verdelingsmatrix lasten'!$AH196:$AK196)</f>
        <v>0</v>
      </c>
      <c r="D69" s="165">
        <f>SUM('6.Verdelingsmatrix baten'!$C196:$W196)</f>
        <v>0</v>
      </c>
      <c r="E69" s="165">
        <f>SUM('6.Verdelingsmatrix baten'!$AF196:$AI196)</f>
        <v>0</v>
      </c>
      <c r="F69" s="166">
        <f t="shared" si="3"/>
        <v>0</v>
      </c>
      <c r="G69" s="160"/>
      <c r="H69" s="160"/>
      <c r="I69" s="161"/>
      <c r="J69" s="162"/>
      <c r="K69" s="162"/>
      <c r="L69" s="161"/>
      <c r="M69" s="163"/>
      <c r="N69" s="160"/>
      <c r="O69" s="152"/>
      <c r="P69" s="152"/>
    </row>
    <row r="70" spans="1:16" ht="12.75" customHeight="1">
      <c r="A70" s="157" t="s">
        <v>268</v>
      </c>
      <c r="B70" s="141">
        <f>SUM('5.Verdelingsmatrix lasten'!$C197:$Y197)</f>
        <v>0</v>
      </c>
      <c r="C70" s="165">
        <f>SUM('5.Verdelingsmatrix lasten'!$AH197:$AK197)</f>
        <v>0</v>
      </c>
      <c r="D70" s="165">
        <f>SUM('6.Verdelingsmatrix baten'!$C197:$W197)</f>
        <v>0</v>
      </c>
      <c r="E70" s="165">
        <f>SUM('6.Verdelingsmatrix baten'!$AF197:$AI197)</f>
        <v>0</v>
      </c>
      <c r="F70" s="166">
        <f t="shared" si="3"/>
        <v>0</v>
      </c>
      <c r="G70" s="160"/>
      <c r="H70" s="160"/>
      <c r="I70" s="161"/>
      <c r="J70" s="162"/>
      <c r="K70" s="162"/>
      <c r="L70" s="161"/>
      <c r="M70" s="163"/>
      <c r="N70" s="160"/>
      <c r="O70" s="152"/>
      <c r="P70" s="152"/>
    </row>
    <row r="71" spans="1:16" ht="12.75" customHeight="1">
      <c r="A71" s="157" t="s">
        <v>439</v>
      </c>
      <c r="B71" s="141">
        <f>SUM('5.Verdelingsmatrix lasten'!$C198:$Y198)</f>
        <v>0</v>
      </c>
      <c r="C71" s="165">
        <f>SUM('5.Verdelingsmatrix lasten'!$AH198:$AK198)</f>
        <v>0</v>
      </c>
      <c r="D71" s="165">
        <f>SUM('6.Verdelingsmatrix baten'!$C198:$W198)</f>
        <v>0</v>
      </c>
      <c r="E71" s="165">
        <f>SUM('6.Verdelingsmatrix baten'!$AF198:$AI198)</f>
        <v>0</v>
      </c>
      <c r="F71" s="166">
        <f t="shared" si="3"/>
        <v>0</v>
      </c>
      <c r="G71" s="160"/>
      <c r="H71" s="160"/>
      <c r="I71" s="161"/>
      <c r="J71" s="162"/>
      <c r="K71" s="162"/>
      <c r="L71" s="161"/>
      <c r="M71" s="163"/>
      <c r="N71" s="160"/>
      <c r="O71" s="152"/>
      <c r="P71" s="152"/>
    </row>
    <row r="72" spans="1:16" ht="12.75" customHeight="1">
      <c r="A72" s="157" t="s">
        <v>440</v>
      </c>
      <c r="B72" s="141">
        <f>SUM('5.Verdelingsmatrix lasten'!$C199:$Y199)</f>
        <v>0</v>
      </c>
      <c r="C72" s="165">
        <f>SUM('5.Verdelingsmatrix lasten'!$AH199:$AK199)</f>
        <v>0</v>
      </c>
      <c r="D72" s="165">
        <f>SUM('6.Verdelingsmatrix baten'!$C199:$W199)</f>
        <v>0</v>
      </c>
      <c r="E72" s="165">
        <f>SUM('6.Verdelingsmatrix baten'!$AF199:$AI199)</f>
        <v>0</v>
      </c>
      <c r="F72" s="166">
        <f t="shared" si="3"/>
        <v>0</v>
      </c>
      <c r="G72" s="160"/>
      <c r="H72" s="160"/>
      <c r="I72" s="161"/>
      <c r="J72" s="162"/>
      <c r="K72" s="162"/>
      <c r="L72" s="161"/>
      <c r="M72" s="163"/>
      <c r="N72" s="160"/>
      <c r="O72" s="152"/>
      <c r="P72" s="152"/>
    </row>
    <row r="73" spans="1:16" ht="12.75" customHeight="1">
      <c r="A73" s="157" t="s">
        <v>271</v>
      </c>
      <c r="B73" s="141">
        <f>SUM('5.Verdelingsmatrix lasten'!$C200:$Y200)</f>
        <v>0</v>
      </c>
      <c r="C73" s="165">
        <f>SUM('5.Verdelingsmatrix lasten'!$AH200:$AK200)</f>
        <v>0</v>
      </c>
      <c r="D73" s="165">
        <f>SUM('6.Verdelingsmatrix baten'!$C200:$W200)</f>
        <v>0</v>
      </c>
      <c r="E73" s="165">
        <f>SUM('6.Verdelingsmatrix baten'!$AF200:$AI200)</f>
        <v>0</v>
      </c>
      <c r="F73" s="166">
        <f t="shared" si="3"/>
        <v>0</v>
      </c>
      <c r="G73" s="160"/>
      <c r="H73" s="160"/>
      <c r="I73" s="161"/>
      <c r="J73" s="162"/>
      <c r="K73" s="162"/>
      <c r="L73" s="161"/>
      <c r="M73" s="163"/>
      <c r="N73" s="160"/>
      <c r="O73" s="152"/>
      <c r="P73" s="152"/>
    </row>
    <row r="74" spans="1:16" ht="12.75" customHeight="1">
      <c r="A74" s="157" t="s">
        <v>272</v>
      </c>
      <c r="B74" s="141">
        <f>SUM('5.Verdelingsmatrix lasten'!$C201:$Y201)</f>
        <v>0</v>
      </c>
      <c r="C74" s="165">
        <f>SUM('5.Verdelingsmatrix lasten'!$AH201:$AK201)</f>
        <v>0</v>
      </c>
      <c r="D74" s="165">
        <f>SUM('6.Verdelingsmatrix baten'!$C201:$W201)</f>
        <v>0</v>
      </c>
      <c r="E74" s="165">
        <f>SUM('6.Verdelingsmatrix baten'!$AF201:$AI201)</f>
        <v>0</v>
      </c>
      <c r="F74" s="166">
        <f t="shared" si="3"/>
        <v>0</v>
      </c>
      <c r="G74" s="160"/>
      <c r="H74" s="160"/>
      <c r="I74" s="161"/>
      <c r="J74" s="162"/>
      <c r="K74" s="162"/>
      <c r="L74" s="161"/>
      <c r="M74" s="163"/>
      <c r="N74" s="160"/>
      <c r="O74" s="152"/>
      <c r="P74" s="152"/>
    </row>
    <row r="75" spans="1:16" ht="12.75" customHeight="1">
      <c r="A75" s="157" t="s">
        <v>274</v>
      </c>
      <c r="B75" s="141">
        <f>SUM('5.Verdelingsmatrix lasten'!$C202:$Y202)</f>
        <v>0</v>
      </c>
      <c r="C75" s="165">
        <f>SUM('5.Verdelingsmatrix lasten'!$AH202:$AK202)</f>
        <v>0</v>
      </c>
      <c r="D75" s="165">
        <f>SUM('6.Verdelingsmatrix baten'!$C202:$W202)</f>
        <v>0</v>
      </c>
      <c r="E75" s="165">
        <f>SUM('6.Verdelingsmatrix baten'!$AF202:$AI202)</f>
        <v>0</v>
      </c>
      <c r="F75" s="166">
        <f t="shared" si="3"/>
        <v>0</v>
      </c>
      <c r="G75" s="160"/>
      <c r="H75" s="160"/>
      <c r="I75" s="161"/>
      <c r="J75" s="162"/>
      <c r="K75" s="162"/>
      <c r="L75" s="161"/>
      <c r="M75" s="163"/>
      <c r="N75" s="160"/>
      <c r="O75" s="152"/>
      <c r="P75" s="152"/>
    </row>
    <row r="76" spans="1:16" ht="12.75" customHeight="1">
      <c r="A76" s="157" t="s">
        <v>441</v>
      </c>
      <c r="B76" s="141">
        <f>SUM('5.Verdelingsmatrix lasten'!$C206:$Y206)</f>
        <v>0</v>
      </c>
      <c r="C76" s="165">
        <f>SUM('5.Verdelingsmatrix lasten'!$AH206:$AK206)</f>
        <v>0</v>
      </c>
      <c r="D76" s="165">
        <f>SUM('6.Verdelingsmatrix baten'!$C206:$W206)</f>
        <v>0</v>
      </c>
      <c r="E76" s="165">
        <f>SUM('6.Verdelingsmatrix baten'!$AF206:$AI206)</f>
        <v>0</v>
      </c>
      <c r="F76" s="166">
        <f t="shared" si="3"/>
        <v>0</v>
      </c>
      <c r="G76" s="160"/>
      <c r="H76" s="160"/>
      <c r="I76" s="161"/>
      <c r="J76" s="162"/>
      <c r="K76" s="162"/>
      <c r="L76" s="161"/>
      <c r="M76" s="163"/>
      <c r="N76" s="160"/>
      <c r="O76" s="152"/>
      <c r="P76" s="152"/>
    </row>
    <row r="77" spans="1:16" ht="12.75" customHeight="1">
      <c r="A77" s="157" t="s">
        <v>442</v>
      </c>
      <c r="B77" s="141">
        <f>SUM('5.Verdelingsmatrix lasten'!$C207:$Y207)</f>
        <v>0</v>
      </c>
      <c r="C77" s="165">
        <f>SUM('5.Verdelingsmatrix lasten'!$AH207:$AK207)</f>
        <v>0</v>
      </c>
      <c r="D77" s="165">
        <f>SUM('6.Verdelingsmatrix baten'!$C207:$W207)</f>
        <v>0</v>
      </c>
      <c r="E77" s="165">
        <f>SUM('6.Verdelingsmatrix baten'!$AF207:$AI207)</f>
        <v>0</v>
      </c>
      <c r="F77" s="166">
        <f aca="true" t="shared" si="4" ref="F77:F83">ABS(B77+C77)+ABS(D77+E77)</f>
        <v>0</v>
      </c>
      <c r="G77" s="160"/>
      <c r="H77" s="160"/>
      <c r="I77" s="161"/>
      <c r="J77" s="162"/>
      <c r="K77" s="162"/>
      <c r="L77" s="161"/>
      <c r="M77" s="163"/>
      <c r="N77" s="160"/>
      <c r="O77" s="152"/>
      <c r="P77" s="152"/>
    </row>
    <row r="78" spans="1:16" ht="12.75" customHeight="1">
      <c r="A78" s="157" t="s">
        <v>278</v>
      </c>
      <c r="B78" s="141">
        <f>SUM('5.Verdelingsmatrix lasten'!$C208:$Y208)</f>
        <v>0</v>
      </c>
      <c r="C78" s="165">
        <f>SUM('5.Verdelingsmatrix lasten'!$AH208:$AK208)</f>
        <v>0</v>
      </c>
      <c r="D78" s="165">
        <f>SUM('6.Verdelingsmatrix baten'!$C208:$W208)</f>
        <v>0</v>
      </c>
      <c r="E78" s="165">
        <f>SUM('6.Verdelingsmatrix baten'!$AF208:$AI208)</f>
        <v>0</v>
      </c>
      <c r="F78" s="166">
        <f t="shared" si="4"/>
        <v>0</v>
      </c>
      <c r="G78" s="160"/>
      <c r="H78" s="160"/>
      <c r="I78" s="161"/>
      <c r="J78" s="162"/>
      <c r="K78" s="162"/>
      <c r="L78" s="161"/>
      <c r="M78" s="163"/>
      <c r="N78" s="160"/>
      <c r="O78" s="152"/>
      <c r="P78" s="152"/>
    </row>
    <row r="79" spans="1:16" ht="12.75" customHeight="1">
      <c r="A79" s="157" t="s">
        <v>279</v>
      </c>
      <c r="B79" s="141">
        <f>SUM('5.Verdelingsmatrix lasten'!$C209:$Y209)</f>
        <v>0</v>
      </c>
      <c r="C79" s="165">
        <f>SUM('5.Verdelingsmatrix lasten'!$AH209:$AK209)</f>
        <v>0</v>
      </c>
      <c r="D79" s="165">
        <f>SUM('6.Verdelingsmatrix baten'!$C209:$W209)</f>
        <v>0</v>
      </c>
      <c r="E79" s="165">
        <f>SUM('6.Verdelingsmatrix baten'!$AF209:$AI209)</f>
        <v>0</v>
      </c>
      <c r="F79" s="166">
        <f t="shared" si="4"/>
        <v>0</v>
      </c>
      <c r="G79" s="160"/>
      <c r="H79" s="160"/>
      <c r="I79" s="161"/>
      <c r="J79" s="162"/>
      <c r="K79" s="162"/>
      <c r="L79" s="161"/>
      <c r="M79" s="163"/>
      <c r="N79" s="160"/>
      <c r="O79" s="152"/>
      <c r="P79" s="152"/>
    </row>
    <row r="80" spans="1:16" ht="12.75" customHeight="1">
      <c r="A80" s="157" t="s">
        <v>444</v>
      </c>
      <c r="B80" s="141">
        <f>SUM('5.Verdelingsmatrix lasten'!$C210:$Y210)</f>
        <v>0</v>
      </c>
      <c r="C80" s="165">
        <f>SUM('5.Verdelingsmatrix lasten'!$AH210:$AK210)</f>
        <v>0</v>
      </c>
      <c r="D80" s="165">
        <f>SUM('6.Verdelingsmatrix baten'!$C210:$W210)</f>
        <v>0</v>
      </c>
      <c r="E80" s="165">
        <f>SUM('6.Verdelingsmatrix baten'!$AF210:$AI210)</f>
        <v>0</v>
      </c>
      <c r="F80" s="166">
        <f t="shared" si="4"/>
        <v>0</v>
      </c>
      <c r="G80" s="160"/>
      <c r="H80" s="160"/>
      <c r="I80" s="161"/>
      <c r="J80" s="162"/>
      <c r="K80" s="162"/>
      <c r="L80" s="161"/>
      <c r="M80" s="163"/>
      <c r="N80" s="160"/>
      <c r="O80" s="152"/>
      <c r="P80" s="152"/>
    </row>
    <row r="81" spans="1:16" ht="12.75" customHeight="1">
      <c r="A81" s="157" t="s">
        <v>445</v>
      </c>
      <c r="B81" s="141">
        <f>SUM('5.Verdelingsmatrix lasten'!$C211:$Y211)</f>
        <v>0</v>
      </c>
      <c r="C81" s="165">
        <f>SUM('5.Verdelingsmatrix lasten'!$AH211:$AK211)</f>
        <v>0</v>
      </c>
      <c r="D81" s="165">
        <f>SUM('6.Verdelingsmatrix baten'!$C211:$W211)</f>
        <v>0</v>
      </c>
      <c r="E81" s="165">
        <f>SUM('6.Verdelingsmatrix baten'!$AF211:$AI211)</f>
        <v>0</v>
      </c>
      <c r="F81" s="166">
        <f t="shared" si="4"/>
        <v>0</v>
      </c>
      <c r="G81" s="160"/>
      <c r="H81" s="160"/>
      <c r="I81" s="161"/>
      <c r="J81" s="162"/>
      <c r="K81" s="162"/>
      <c r="L81" s="161"/>
      <c r="M81" s="163"/>
      <c r="N81" s="160"/>
      <c r="O81" s="152"/>
      <c r="P81" s="152"/>
    </row>
    <row r="82" spans="1:16" ht="12.75" customHeight="1">
      <c r="A82" s="157" t="s">
        <v>446</v>
      </c>
      <c r="B82" s="141">
        <f>SUM('5.Verdelingsmatrix lasten'!$C212:$Y212)</f>
        <v>0</v>
      </c>
      <c r="C82" s="165">
        <f>SUM('5.Verdelingsmatrix lasten'!$AH212:$AK212)</f>
        <v>0</v>
      </c>
      <c r="D82" s="165">
        <f>SUM('6.Verdelingsmatrix baten'!$C212:$W212)</f>
        <v>0</v>
      </c>
      <c r="E82" s="165">
        <f>SUM('6.Verdelingsmatrix baten'!$AF212:$AI212)</f>
        <v>0</v>
      </c>
      <c r="F82" s="166">
        <f t="shared" si="4"/>
        <v>0</v>
      </c>
      <c r="G82" s="160"/>
      <c r="H82" s="160"/>
      <c r="I82" s="161"/>
      <c r="J82" s="162"/>
      <c r="K82" s="162"/>
      <c r="L82" s="161"/>
      <c r="M82" s="163"/>
      <c r="N82" s="160"/>
      <c r="O82" s="152"/>
      <c r="P82" s="152"/>
    </row>
    <row r="83" spans="1:16" ht="12.75" customHeight="1" thickBot="1">
      <c r="A83" s="174" t="s">
        <v>447</v>
      </c>
      <c r="B83" s="175">
        <f>SUM('5.Verdelingsmatrix lasten'!$C213:$Y213)</f>
        <v>0</v>
      </c>
      <c r="C83" s="176">
        <f>SUM('5.Verdelingsmatrix lasten'!$AH213:$AK213)</f>
        <v>0</v>
      </c>
      <c r="D83" s="176">
        <f>SUM('6.Verdelingsmatrix baten'!$C213:$W213)</f>
        <v>0</v>
      </c>
      <c r="E83" s="176">
        <f>SUM('6.Verdelingsmatrix baten'!$AF213:$AI213)</f>
        <v>0</v>
      </c>
      <c r="F83" s="177">
        <f t="shared" si="4"/>
        <v>0</v>
      </c>
      <c r="G83" s="160"/>
      <c r="H83" s="160"/>
      <c r="I83" s="161"/>
      <c r="J83" s="162"/>
      <c r="K83" s="162"/>
      <c r="L83" s="161"/>
      <c r="M83" s="163"/>
      <c r="N83" s="160"/>
      <c r="O83" s="152"/>
      <c r="P83" s="152"/>
    </row>
    <row r="84" spans="1:18" ht="12.75" customHeight="1">
      <c r="A84" s="178" t="s">
        <v>662</v>
      </c>
      <c r="B84" s="179"/>
      <c r="C84" s="179"/>
      <c r="D84" s="179"/>
      <c r="E84" s="179"/>
      <c r="F84" s="233">
        <f>SUM(F42:F83)</f>
        <v>0</v>
      </c>
      <c r="G84" s="180"/>
      <c r="H84" s="181"/>
      <c r="I84" s="182"/>
      <c r="J84" s="181"/>
      <c r="K84" s="181"/>
      <c r="L84" s="149"/>
      <c r="M84" s="163"/>
      <c r="N84" s="180"/>
      <c r="O84" s="173"/>
      <c r="P84" s="173"/>
      <c r="Q84" s="13"/>
      <c r="R84" s="13"/>
    </row>
    <row r="85" spans="1:18" ht="12.75" customHeight="1">
      <c r="A85" s="183" t="s">
        <v>652</v>
      </c>
      <c r="B85" s="184">
        <f>+F84</f>
        <v>0</v>
      </c>
      <c r="C85" s="185"/>
      <c r="D85" s="185"/>
      <c r="E85" s="185"/>
      <c r="F85" s="185"/>
      <c r="G85" s="162"/>
      <c r="H85" s="123"/>
      <c r="I85" s="161"/>
      <c r="J85" s="123"/>
      <c r="K85" s="123"/>
      <c r="L85" s="127"/>
      <c r="M85" s="123"/>
      <c r="N85" s="123"/>
      <c r="O85" s="173"/>
      <c r="P85" s="173"/>
      <c r="Q85" s="13"/>
      <c r="R85" s="13"/>
    </row>
    <row r="86" spans="1:16" ht="12.75" customHeight="1">
      <c r="A86" s="157" t="s">
        <v>663</v>
      </c>
      <c r="B86" s="275" t="e">
        <f>+$B$85/$A$28</f>
        <v>#DIV/0!</v>
      </c>
      <c r="C86" s="186"/>
      <c r="D86" s="186"/>
      <c r="E86" s="186"/>
      <c r="F86" s="186"/>
      <c r="G86" s="276"/>
      <c r="H86" s="160"/>
      <c r="I86" s="187"/>
      <c r="J86" s="123"/>
      <c r="K86" s="123"/>
      <c r="L86" s="127"/>
      <c r="M86" s="160"/>
      <c r="N86" s="160"/>
      <c r="O86" s="152"/>
      <c r="P86" s="152"/>
    </row>
    <row r="87" spans="1:18" s="16" customFormat="1" ht="13.5" customHeight="1">
      <c r="A87" s="277" t="s">
        <v>654</v>
      </c>
      <c r="B87" s="278" t="e">
        <f>IF(B86="nvt","onvoldoende",IF(B86&lt;=0.01,"voldoende","onvoldoende"))</f>
        <v>#DIV/0!</v>
      </c>
      <c r="C87" s="279"/>
      <c r="D87" s="279"/>
      <c r="E87" s="279"/>
      <c r="F87" s="280"/>
      <c r="G87" s="188"/>
      <c r="H87" s="123"/>
      <c r="I87" s="161"/>
      <c r="J87" s="123"/>
      <c r="K87" s="123"/>
      <c r="L87" s="123"/>
      <c r="M87" s="123"/>
      <c r="N87" s="160"/>
      <c r="O87" s="152"/>
      <c r="P87" s="152"/>
      <c r="Q87" s="10"/>
      <c r="R87" s="10"/>
    </row>
    <row r="88" spans="1:16" ht="12.75" customHeight="1">
      <c r="A88" s="125"/>
      <c r="B88" s="125"/>
      <c r="C88" s="125"/>
      <c r="D88" s="125"/>
      <c r="E88" s="125"/>
      <c r="F88" s="125"/>
      <c r="G88" s="189"/>
      <c r="H88" s="189"/>
      <c r="I88" s="189"/>
      <c r="J88" s="189"/>
      <c r="K88" s="189"/>
      <c r="L88" s="189"/>
      <c r="M88" s="189"/>
      <c r="N88" s="189"/>
      <c r="O88" s="152"/>
      <c r="P88" s="152"/>
    </row>
    <row r="89" spans="1:16" ht="12.75" customHeight="1">
      <c r="A89" s="125"/>
      <c r="B89" s="125"/>
      <c r="C89" s="125"/>
      <c r="D89" s="125"/>
      <c r="E89" s="125"/>
      <c r="F89" s="125"/>
      <c r="G89" s="189"/>
      <c r="H89" s="189"/>
      <c r="I89" s="189"/>
      <c r="J89" s="189"/>
      <c r="K89" s="189"/>
      <c r="L89" s="189"/>
      <c r="M89" s="189"/>
      <c r="N89" s="189"/>
      <c r="O89" s="152"/>
      <c r="P89" s="152"/>
    </row>
    <row r="90" spans="1:16" ht="12.75" customHeight="1">
      <c r="A90" s="281" t="s">
        <v>664</v>
      </c>
      <c r="B90" s="282"/>
      <c r="C90" s="283"/>
      <c r="D90" s="283"/>
      <c r="E90" s="284"/>
      <c r="F90" s="284"/>
      <c r="G90" s="285"/>
      <c r="H90" s="284"/>
      <c r="I90" s="286"/>
      <c r="J90" s="189"/>
      <c r="K90" s="189"/>
      <c r="L90" s="189"/>
      <c r="M90" s="189"/>
      <c r="N90" s="189"/>
      <c r="O90" s="152"/>
      <c r="P90" s="152"/>
    </row>
    <row r="91" spans="1:16" ht="12.75" customHeight="1">
      <c r="A91" s="153" t="s">
        <v>665</v>
      </c>
      <c r="B91" s="154" t="s">
        <v>666</v>
      </c>
      <c r="C91" s="154" t="s">
        <v>368</v>
      </c>
      <c r="D91" s="154" t="s">
        <v>667</v>
      </c>
      <c r="E91" s="154" t="s">
        <v>668</v>
      </c>
      <c r="F91" s="154" t="s">
        <v>669</v>
      </c>
      <c r="G91" s="154" t="s">
        <v>670</v>
      </c>
      <c r="H91" s="154" t="s">
        <v>671</v>
      </c>
      <c r="I91" s="155" t="s">
        <v>672</v>
      </c>
      <c r="J91" s="189"/>
      <c r="K91" s="189"/>
      <c r="L91" s="189"/>
      <c r="M91" s="189"/>
      <c r="N91" s="189"/>
      <c r="O91" s="152"/>
      <c r="P91" s="152"/>
    </row>
    <row r="92" spans="1:16" ht="12.75" customHeight="1">
      <c r="A92" s="157" t="s">
        <v>205</v>
      </c>
      <c r="B92" s="141">
        <f>+'7.Balansstanden'!$F7</f>
        <v>0</v>
      </c>
      <c r="C92" s="141">
        <f>+'7.Balansstanden'!$H7</f>
        <v>0</v>
      </c>
      <c r="D92" s="190">
        <f>+C92-B92</f>
        <v>0</v>
      </c>
      <c r="E92" s="141">
        <f>+'5.Verdelingsmatrix lasten'!$AM143</f>
        <v>0</v>
      </c>
      <c r="F92" s="141">
        <f>+'6.Verdelingsmatrix baten'!$AK143</f>
        <v>0</v>
      </c>
      <c r="G92" s="190">
        <f>+E92-F92</f>
        <v>0</v>
      </c>
      <c r="H92" s="191">
        <f>ABS(+D92-G92)</f>
        <v>0</v>
      </c>
      <c r="I92" s="141">
        <f>ABS(B92)+ABS(C92)</f>
        <v>0</v>
      </c>
      <c r="J92" s="189"/>
      <c r="K92" s="160"/>
      <c r="L92" s="160"/>
      <c r="M92" s="189"/>
      <c r="N92" s="189"/>
      <c r="O92" s="152"/>
      <c r="P92" s="152"/>
    </row>
    <row r="93" spans="1:16" ht="12.75" customHeight="1">
      <c r="A93" s="157" t="s">
        <v>207</v>
      </c>
      <c r="B93" s="141">
        <f>+'7.Balansstanden'!$F8</f>
        <v>0</v>
      </c>
      <c r="C93" s="141">
        <f>+'7.Balansstanden'!$H8</f>
        <v>0</v>
      </c>
      <c r="D93" s="190">
        <f>+C93-B93</f>
        <v>0</v>
      </c>
      <c r="E93" s="141">
        <f>+'5.Verdelingsmatrix lasten'!$AM144</f>
        <v>0</v>
      </c>
      <c r="F93" s="141">
        <f>+'6.Verdelingsmatrix baten'!$AK144</f>
        <v>0</v>
      </c>
      <c r="G93" s="190">
        <f aca="true" t="shared" si="5" ref="G93:G132">+E93-F93</f>
        <v>0</v>
      </c>
      <c r="H93" s="191">
        <f aca="true" t="shared" si="6" ref="H93:H132">ABS(+D93-G93)</f>
        <v>0</v>
      </c>
      <c r="I93" s="141">
        <f aca="true" t="shared" si="7" ref="I93:I132">ABS(B93)+ABS(C93)</f>
        <v>0</v>
      </c>
      <c r="J93" s="189"/>
      <c r="K93" s="160"/>
      <c r="L93" s="160"/>
      <c r="M93" s="189"/>
      <c r="N93" s="189"/>
      <c r="O93" s="152"/>
      <c r="P93" s="152"/>
    </row>
    <row r="94" spans="1:16" ht="12.75" customHeight="1">
      <c r="A94" s="157" t="s">
        <v>808</v>
      </c>
      <c r="B94" s="141">
        <f>+'7.Balansstanden'!$F9</f>
        <v>0</v>
      </c>
      <c r="C94" s="141">
        <f>+'7.Balansstanden'!$H9</f>
        <v>0</v>
      </c>
      <c r="D94" s="190">
        <f>+C94-B94</f>
        <v>0</v>
      </c>
      <c r="E94" s="141">
        <f>+'5.Verdelingsmatrix lasten'!$AM145</f>
        <v>0</v>
      </c>
      <c r="F94" s="141">
        <f>+'6.Verdelingsmatrix baten'!$AK145</f>
        <v>0</v>
      </c>
      <c r="G94" s="190">
        <f t="shared" si="5"/>
        <v>0</v>
      </c>
      <c r="H94" s="191">
        <f t="shared" si="6"/>
        <v>0</v>
      </c>
      <c r="I94" s="141">
        <f t="shared" si="7"/>
        <v>0</v>
      </c>
      <c r="J94" s="189"/>
      <c r="K94" s="160"/>
      <c r="L94" s="160"/>
      <c r="M94" s="189"/>
      <c r="N94" s="189"/>
      <c r="O94" s="152"/>
      <c r="P94" s="152"/>
    </row>
    <row r="95" spans="1:16" ht="12.75" customHeight="1">
      <c r="A95" s="157" t="s">
        <v>810</v>
      </c>
      <c r="B95" s="141">
        <f>+'7.Balansstanden'!$F11</f>
        <v>0</v>
      </c>
      <c r="C95" s="141">
        <f>+'7.Balansstanden'!$H11</f>
        <v>0</v>
      </c>
      <c r="D95" s="190">
        <f>+C95-B95</f>
        <v>0</v>
      </c>
      <c r="E95" s="141">
        <f>+'5.Verdelingsmatrix lasten'!$AM146</f>
        <v>0</v>
      </c>
      <c r="F95" s="141">
        <f>+'6.Verdelingsmatrix baten'!$AK146</f>
        <v>0</v>
      </c>
      <c r="G95" s="190">
        <f t="shared" si="5"/>
        <v>0</v>
      </c>
      <c r="H95" s="191">
        <f t="shared" si="6"/>
        <v>0</v>
      </c>
      <c r="I95" s="141">
        <f t="shared" si="7"/>
        <v>0</v>
      </c>
      <c r="J95" s="189"/>
      <c r="K95" s="160"/>
      <c r="L95" s="160"/>
      <c r="M95" s="189"/>
      <c r="N95" s="189"/>
      <c r="O95" s="152"/>
      <c r="P95" s="152"/>
    </row>
    <row r="96" spans="1:16" ht="12.75" customHeight="1">
      <c r="A96" s="157" t="s">
        <v>811</v>
      </c>
      <c r="B96" s="141">
        <f>+'7.Balansstanden'!$F12</f>
        <v>0</v>
      </c>
      <c r="C96" s="141">
        <f>+'7.Balansstanden'!$H12</f>
        <v>0</v>
      </c>
      <c r="D96" s="190">
        <f aca="true" t="shared" si="8" ref="D96:D102">+C96-B96</f>
        <v>0</v>
      </c>
      <c r="E96" s="141">
        <f>+'5.Verdelingsmatrix lasten'!$AM147</f>
        <v>0</v>
      </c>
      <c r="F96" s="141">
        <f>+'6.Verdelingsmatrix baten'!$AK147</f>
        <v>0</v>
      </c>
      <c r="G96" s="190">
        <f t="shared" si="5"/>
        <v>0</v>
      </c>
      <c r="H96" s="191">
        <f t="shared" si="6"/>
        <v>0</v>
      </c>
      <c r="I96" s="141">
        <f t="shared" si="7"/>
        <v>0</v>
      </c>
      <c r="J96" s="189"/>
      <c r="K96" s="160"/>
      <c r="L96" s="160"/>
      <c r="M96" s="189"/>
      <c r="N96" s="189"/>
      <c r="O96" s="152"/>
      <c r="P96" s="152"/>
    </row>
    <row r="97" spans="1:16" ht="12.75" customHeight="1">
      <c r="A97" s="157" t="s">
        <v>210</v>
      </c>
      <c r="B97" s="141">
        <f>+'7.Balansstanden'!$F13</f>
        <v>0</v>
      </c>
      <c r="C97" s="141">
        <f>+'7.Balansstanden'!$H13</f>
        <v>0</v>
      </c>
      <c r="D97" s="190">
        <f t="shared" si="8"/>
        <v>0</v>
      </c>
      <c r="E97" s="141">
        <f>+'5.Verdelingsmatrix lasten'!$AM148</f>
        <v>0</v>
      </c>
      <c r="F97" s="141">
        <f>+'6.Verdelingsmatrix baten'!$AK148</f>
        <v>0</v>
      </c>
      <c r="G97" s="190">
        <f t="shared" si="5"/>
        <v>0</v>
      </c>
      <c r="H97" s="191">
        <f t="shared" si="6"/>
        <v>0</v>
      </c>
      <c r="I97" s="141">
        <f t="shared" si="7"/>
        <v>0</v>
      </c>
      <c r="J97" s="189"/>
      <c r="K97" s="160"/>
      <c r="L97" s="160"/>
      <c r="M97" s="189"/>
      <c r="N97" s="189"/>
      <c r="O97" s="152"/>
      <c r="P97" s="152"/>
    </row>
    <row r="98" spans="1:16" ht="12.75" customHeight="1">
      <c r="A98" s="157" t="s">
        <v>212</v>
      </c>
      <c r="B98" s="141">
        <f>+'7.Balansstanden'!$F14</f>
        <v>0</v>
      </c>
      <c r="C98" s="141">
        <f>+'7.Balansstanden'!$H14</f>
        <v>0</v>
      </c>
      <c r="D98" s="190">
        <f t="shared" si="8"/>
        <v>0</v>
      </c>
      <c r="E98" s="141">
        <f>+'5.Verdelingsmatrix lasten'!$AM149</f>
        <v>0</v>
      </c>
      <c r="F98" s="141">
        <f>+'6.Verdelingsmatrix baten'!$AK149</f>
        <v>0</v>
      </c>
      <c r="G98" s="190">
        <f t="shared" si="5"/>
        <v>0</v>
      </c>
      <c r="H98" s="191">
        <f t="shared" si="6"/>
        <v>0</v>
      </c>
      <c r="I98" s="141">
        <f t="shared" si="7"/>
        <v>0</v>
      </c>
      <c r="J98" s="189"/>
      <c r="K98" s="160"/>
      <c r="L98" s="160"/>
      <c r="M98" s="189"/>
      <c r="N98" s="189"/>
      <c r="O98" s="152"/>
      <c r="P98" s="152"/>
    </row>
    <row r="99" spans="1:16" ht="12.75" customHeight="1">
      <c r="A99" s="157" t="s">
        <v>214</v>
      </c>
      <c r="B99" s="141">
        <f>+'7.Balansstanden'!$F15</f>
        <v>0</v>
      </c>
      <c r="C99" s="141">
        <f>+'7.Balansstanden'!$H15</f>
        <v>0</v>
      </c>
      <c r="D99" s="190">
        <f t="shared" si="8"/>
        <v>0</v>
      </c>
      <c r="E99" s="141">
        <f>+'5.Verdelingsmatrix lasten'!$AM150</f>
        <v>0</v>
      </c>
      <c r="F99" s="141">
        <f>+'6.Verdelingsmatrix baten'!$AK150</f>
        <v>0</v>
      </c>
      <c r="G99" s="190">
        <f t="shared" si="5"/>
        <v>0</v>
      </c>
      <c r="H99" s="191">
        <f t="shared" si="6"/>
        <v>0</v>
      </c>
      <c r="I99" s="141">
        <f t="shared" si="7"/>
        <v>0</v>
      </c>
      <c r="J99" s="189"/>
      <c r="K99" s="160"/>
      <c r="L99" s="160"/>
      <c r="M99" s="189"/>
      <c r="N99" s="189"/>
      <c r="O99" s="152"/>
      <c r="P99" s="152"/>
    </row>
    <row r="100" spans="1:16" ht="12.75" customHeight="1">
      <c r="A100" s="157" t="s">
        <v>216</v>
      </c>
      <c r="B100" s="141">
        <f>+'7.Balansstanden'!$F16</f>
        <v>0</v>
      </c>
      <c r="C100" s="141">
        <f>+'7.Balansstanden'!$H16</f>
        <v>0</v>
      </c>
      <c r="D100" s="190">
        <f t="shared" si="8"/>
        <v>0</v>
      </c>
      <c r="E100" s="141">
        <f>+'5.Verdelingsmatrix lasten'!$AM151</f>
        <v>0</v>
      </c>
      <c r="F100" s="141">
        <f>+'6.Verdelingsmatrix baten'!$AK151</f>
        <v>0</v>
      </c>
      <c r="G100" s="190">
        <f t="shared" si="5"/>
        <v>0</v>
      </c>
      <c r="H100" s="191">
        <f t="shared" si="6"/>
        <v>0</v>
      </c>
      <c r="I100" s="141">
        <f t="shared" si="7"/>
        <v>0</v>
      </c>
      <c r="J100" s="189"/>
      <c r="K100" s="160"/>
      <c r="L100" s="160"/>
      <c r="M100" s="189"/>
      <c r="N100" s="189"/>
      <c r="O100" s="152"/>
      <c r="P100" s="152"/>
    </row>
    <row r="101" spans="1:16" ht="12.75" customHeight="1">
      <c r="A101" s="157" t="s">
        <v>218</v>
      </c>
      <c r="B101" s="141">
        <f>+'7.Balansstanden'!$F17</f>
        <v>0</v>
      </c>
      <c r="C101" s="141">
        <f>+'7.Balansstanden'!$H17</f>
        <v>0</v>
      </c>
      <c r="D101" s="190">
        <f t="shared" si="8"/>
        <v>0</v>
      </c>
      <c r="E101" s="141">
        <f>+'5.Verdelingsmatrix lasten'!$AM152</f>
        <v>0</v>
      </c>
      <c r="F101" s="141">
        <f>+'6.Verdelingsmatrix baten'!$AK152</f>
        <v>0</v>
      </c>
      <c r="G101" s="190">
        <f t="shared" si="5"/>
        <v>0</v>
      </c>
      <c r="H101" s="191">
        <f t="shared" si="6"/>
        <v>0</v>
      </c>
      <c r="I101" s="141">
        <f t="shared" si="7"/>
        <v>0</v>
      </c>
      <c r="J101" s="189"/>
      <c r="K101" s="160"/>
      <c r="L101" s="160"/>
      <c r="M101" s="189"/>
      <c r="N101" s="189"/>
      <c r="O101" s="152"/>
      <c r="P101" s="152"/>
    </row>
    <row r="102" spans="1:16" ht="12.75" customHeight="1">
      <c r="A102" s="157" t="s">
        <v>220</v>
      </c>
      <c r="B102" s="141">
        <f>+'7.Balansstanden'!$F18</f>
        <v>0</v>
      </c>
      <c r="C102" s="141">
        <f>+'7.Balansstanden'!$H18</f>
        <v>0</v>
      </c>
      <c r="D102" s="190">
        <f t="shared" si="8"/>
        <v>0</v>
      </c>
      <c r="E102" s="141">
        <f>+'5.Verdelingsmatrix lasten'!$AM153</f>
        <v>0</v>
      </c>
      <c r="F102" s="141">
        <f>+'6.Verdelingsmatrix baten'!$AK153</f>
        <v>0</v>
      </c>
      <c r="G102" s="190">
        <f t="shared" si="5"/>
        <v>0</v>
      </c>
      <c r="H102" s="191">
        <f t="shared" si="6"/>
        <v>0</v>
      </c>
      <c r="I102" s="141">
        <f t="shared" si="7"/>
        <v>0</v>
      </c>
      <c r="J102" s="189"/>
      <c r="K102" s="160"/>
      <c r="L102" s="160"/>
      <c r="M102" s="189"/>
      <c r="N102" s="189"/>
      <c r="O102" s="152"/>
      <c r="P102" s="152"/>
    </row>
    <row r="103" spans="1:16" ht="12.75" customHeight="1">
      <c r="A103" s="157" t="s">
        <v>222</v>
      </c>
      <c r="B103" s="141">
        <f>+'7.Balansstanden'!$F20</f>
        <v>0</v>
      </c>
      <c r="C103" s="141">
        <f>+'7.Balansstanden'!$H20</f>
        <v>0</v>
      </c>
      <c r="D103" s="190">
        <f>+C103-B103</f>
        <v>0</v>
      </c>
      <c r="E103" s="141">
        <f>+'5.Verdelingsmatrix lasten'!$AM154</f>
        <v>0</v>
      </c>
      <c r="F103" s="141">
        <f>+'6.Verdelingsmatrix baten'!$AK154</f>
        <v>0</v>
      </c>
      <c r="G103" s="190">
        <f t="shared" si="5"/>
        <v>0</v>
      </c>
      <c r="H103" s="191">
        <f t="shared" si="6"/>
        <v>0</v>
      </c>
      <c r="I103" s="141">
        <f t="shared" si="7"/>
        <v>0</v>
      </c>
      <c r="J103" s="189"/>
      <c r="K103" s="160"/>
      <c r="L103" s="160"/>
      <c r="M103" s="189"/>
      <c r="N103" s="189"/>
      <c r="O103" s="152"/>
      <c r="P103" s="152"/>
    </row>
    <row r="104" spans="1:16" ht="12.75" customHeight="1">
      <c r="A104" s="157" t="s">
        <v>224</v>
      </c>
      <c r="B104" s="141">
        <f>+'7.Balansstanden'!$F21</f>
        <v>0</v>
      </c>
      <c r="C104" s="141">
        <f>+'7.Balansstanden'!$H21</f>
        <v>0</v>
      </c>
      <c r="D104" s="190">
        <f aca="true" t="shared" si="9" ref="D104:D113">+C104-B104</f>
        <v>0</v>
      </c>
      <c r="E104" s="141">
        <f>+'5.Verdelingsmatrix lasten'!$AM155</f>
        <v>0</v>
      </c>
      <c r="F104" s="141">
        <f>+'6.Verdelingsmatrix baten'!$AK155</f>
        <v>0</v>
      </c>
      <c r="G104" s="190">
        <f t="shared" si="5"/>
        <v>0</v>
      </c>
      <c r="H104" s="191">
        <f t="shared" si="6"/>
        <v>0</v>
      </c>
      <c r="I104" s="141">
        <f t="shared" si="7"/>
        <v>0</v>
      </c>
      <c r="J104" s="189"/>
      <c r="K104" s="160"/>
      <c r="L104" s="160"/>
      <c r="M104" s="189"/>
      <c r="N104" s="189"/>
      <c r="O104" s="152"/>
      <c r="P104" s="152"/>
    </row>
    <row r="105" spans="1:16" ht="12.75" customHeight="1">
      <c r="A105" s="157" t="s">
        <v>226</v>
      </c>
      <c r="B105" s="141">
        <f>+'7.Balansstanden'!$F22</f>
        <v>0</v>
      </c>
      <c r="C105" s="141">
        <f>+'7.Balansstanden'!$H22</f>
        <v>0</v>
      </c>
      <c r="D105" s="190">
        <f t="shared" si="9"/>
        <v>0</v>
      </c>
      <c r="E105" s="141">
        <f>+'5.Verdelingsmatrix lasten'!$AM156</f>
        <v>0</v>
      </c>
      <c r="F105" s="141">
        <f>+'6.Verdelingsmatrix baten'!$AK156</f>
        <v>0</v>
      </c>
      <c r="G105" s="190">
        <f t="shared" si="5"/>
        <v>0</v>
      </c>
      <c r="H105" s="191">
        <f t="shared" si="6"/>
        <v>0</v>
      </c>
      <c r="I105" s="141">
        <f t="shared" si="7"/>
        <v>0</v>
      </c>
      <c r="J105" s="189"/>
      <c r="K105" s="160"/>
      <c r="L105" s="160"/>
      <c r="M105" s="189"/>
      <c r="N105" s="189"/>
      <c r="O105" s="152"/>
      <c r="P105" s="152"/>
    </row>
    <row r="106" spans="1:16" ht="12.75" customHeight="1">
      <c r="A106" s="157" t="s">
        <v>228</v>
      </c>
      <c r="B106" s="141">
        <f>+'7.Balansstanden'!$F23</f>
        <v>0</v>
      </c>
      <c r="C106" s="141">
        <f>+'7.Balansstanden'!$H23</f>
        <v>0</v>
      </c>
      <c r="D106" s="190">
        <f t="shared" si="9"/>
        <v>0</v>
      </c>
      <c r="E106" s="141">
        <f>+'5.Verdelingsmatrix lasten'!$AM157</f>
        <v>0</v>
      </c>
      <c r="F106" s="141">
        <f>+'6.Verdelingsmatrix baten'!$AK157</f>
        <v>0</v>
      </c>
      <c r="G106" s="190">
        <f t="shared" si="5"/>
        <v>0</v>
      </c>
      <c r="H106" s="191">
        <f t="shared" si="6"/>
        <v>0</v>
      </c>
      <c r="I106" s="141">
        <f t="shared" si="7"/>
        <v>0</v>
      </c>
      <c r="J106" s="189"/>
      <c r="K106" s="160"/>
      <c r="L106" s="160"/>
      <c r="M106" s="189"/>
      <c r="N106" s="189"/>
      <c r="O106" s="152"/>
      <c r="P106" s="152"/>
    </row>
    <row r="107" spans="1:16" ht="12.75" customHeight="1">
      <c r="A107" s="157" t="s">
        <v>230</v>
      </c>
      <c r="B107" s="141">
        <f>+'7.Balansstanden'!$F24</f>
        <v>0</v>
      </c>
      <c r="C107" s="141">
        <f>+'7.Balansstanden'!$H24</f>
        <v>0</v>
      </c>
      <c r="D107" s="190">
        <f t="shared" si="9"/>
        <v>0</v>
      </c>
      <c r="E107" s="141">
        <f>+'5.Verdelingsmatrix lasten'!$AM158</f>
        <v>0</v>
      </c>
      <c r="F107" s="141">
        <f>+'6.Verdelingsmatrix baten'!$AK158</f>
        <v>0</v>
      </c>
      <c r="G107" s="190">
        <f t="shared" si="5"/>
        <v>0</v>
      </c>
      <c r="H107" s="191">
        <f t="shared" si="6"/>
        <v>0</v>
      </c>
      <c r="I107" s="141">
        <f t="shared" si="7"/>
        <v>0</v>
      </c>
      <c r="J107" s="189"/>
      <c r="K107" s="160"/>
      <c r="L107" s="160"/>
      <c r="M107" s="189"/>
      <c r="N107" s="189"/>
      <c r="O107" s="152"/>
      <c r="P107" s="152"/>
    </row>
    <row r="108" spans="1:16" ht="12.75" customHeight="1">
      <c r="A108" s="157" t="s">
        <v>232</v>
      </c>
      <c r="B108" s="141">
        <f>+'7.Balansstanden'!$F25</f>
        <v>0</v>
      </c>
      <c r="C108" s="141">
        <f>+'7.Balansstanden'!$H25</f>
        <v>0</v>
      </c>
      <c r="D108" s="190">
        <f t="shared" si="9"/>
        <v>0</v>
      </c>
      <c r="E108" s="141">
        <f>+'5.Verdelingsmatrix lasten'!$AM159</f>
        <v>0</v>
      </c>
      <c r="F108" s="141">
        <f>+'6.Verdelingsmatrix baten'!$AK159</f>
        <v>0</v>
      </c>
      <c r="G108" s="190">
        <f t="shared" si="5"/>
        <v>0</v>
      </c>
      <c r="H108" s="191">
        <f t="shared" si="6"/>
        <v>0</v>
      </c>
      <c r="I108" s="141">
        <f t="shared" si="7"/>
        <v>0</v>
      </c>
      <c r="J108" s="189"/>
      <c r="K108" s="160"/>
      <c r="L108" s="160"/>
      <c r="M108" s="189"/>
      <c r="N108" s="189"/>
      <c r="O108" s="152"/>
      <c r="P108" s="152"/>
    </row>
    <row r="109" spans="1:16" ht="12.75" customHeight="1">
      <c r="A109" s="157" t="s">
        <v>419</v>
      </c>
      <c r="B109" s="141">
        <f>+'7.Balansstanden'!$F26</f>
        <v>0</v>
      </c>
      <c r="C109" s="141">
        <f>+'7.Balansstanden'!$H26</f>
        <v>0</v>
      </c>
      <c r="D109" s="190">
        <f t="shared" si="9"/>
        <v>0</v>
      </c>
      <c r="E109" s="141">
        <f>+'5.Verdelingsmatrix lasten'!$AM160</f>
        <v>0</v>
      </c>
      <c r="F109" s="141">
        <f>+'6.Verdelingsmatrix baten'!$AK160</f>
        <v>0</v>
      </c>
      <c r="G109" s="190">
        <f t="shared" si="5"/>
        <v>0</v>
      </c>
      <c r="H109" s="191">
        <f t="shared" si="6"/>
        <v>0</v>
      </c>
      <c r="I109" s="141">
        <f t="shared" si="7"/>
        <v>0</v>
      </c>
      <c r="J109" s="189"/>
      <c r="K109" s="160"/>
      <c r="L109" s="160"/>
      <c r="M109" s="189"/>
      <c r="N109" s="189"/>
      <c r="O109" s="152"/>
      <c r="P109" s="152"/>
    </row>
    <row r="110" spans="1:16" ht="12.75" customHeight="1">
      <c r="A110" s="157" t="s">
        <v>420</v>
      </c>
      <c r="B110" s="141">
        <f>+'7.Balansstanden'!$F27</f>
        <v>0</v>
      </c>
      <c r="C110" s="141">
        <f>+'7.Balansstanden'!$H27</f>
        <v>0</v>
      </c>
      <c r="D110" s="190">
        <f t="shared" si="9"/>
        <v>0</v>
      </c>
      <c r="E110" s="141">
        <f>+'5.Verdelingsmatrix lasten'!$AM161</f>
        <v>0</v>
      </c>
      <c r="F110" s="141">
        <f>+'6.Verdelingsmatrix baten'!$AK161</f>
        <v>0</v>
      </c>
      <c r="G110" s="190">
        <f t="shared" si="5"/>
        <v>0</v>
      </c>
      <c r="H110" s="191">
        <f t="shared" si="6"/>
        <v>0</v>
      </c>
      <c r="I110" s="141">
        <f t="shared" si="7"/>
        <v>0</v>
      </c>
      <c r="J110" s="189"/>
      <c r="K110" s="160"/>
      <c r="L110" s="160"/>
      <c r="M110" s="189"/>
      <c r="N110" s="189"/>
      <c r="O110" s="152"/>
      <c r="P110" s="152"/>
    </row>
    <row r="111" spans="1:16" ht="12.75" customHeight="1">
      <c r="A111" s="157" t="s">
        <v>421</v>
      </c>
      <c r="B111" s="141">
        <f>+'7.Balansstanden'!$F28</f>
        <v>0</v>
      </c>
      <c r="C111" s="141">
        <f>+'7.Balansstanden'!$H28</f>
        <v>0</v>
      </c>
      <c r="D111" s="190">
        <f t="shared" si="9"/>
        <v>0</v>
      </c>
      <c r="E111" s="141">
        <f>+'5.Verdelingsmatrix lasten'!$AM162</f>
        <v>0</v>
      </c>
      <c r="F111" s="141">
        <f>+'6.Verdelingsmatrix baten'!$AK162</f>
        <v>0</v>
      </c>
      <c r="G111" s="190">
        <f t="shared" si="5"/>
        <v>0</v>
      </c>
      <c r="H111" s="191">
        <f t="shared" si="6"/>
        <v>0</v>
      </c>
      <c r="I111" s="141">
        <f t="shared" si="7"/>
        <v>0</v>
      </c>
      <c r="J111" s="189"/>
      <c r="K111" s="160"/>
      <c r="L111" s="160"/>
      <c r="M111" s="189"/>
      <c r="N111" s="189"/>
      <c r="O111" s="152"/>
      <c r="P111" s="152"/>
    </row>
    <row r="112" spans="1:16" ht="12.75" customHeight="1">
      <c r="A112" s="157" t="s">
        <v>422</v>
      </c>
      <c r="B112" s="141">
        <f>+'7.Balansstanden'!$F29</f>
        <v>0</v>
      </c>
      <c r="C112" s="141">
        <f>+'7.Balansstanden'!$H29</f>
        <v>0</v>
      </c>
      <c r="D112" s="190">
        <f t="shared" si="9"/>
        <v>0</v>
      </c>
      <c r="E112" s="141">
        <f>+'5.Verdelingsmatrix lasten'!$AM163</f>
        <v>0</v>
      </c>
      <c r="F112" s="141">
        <f>+'6.Verdelingsmatrix baten'!$AK163</f>
        <v>0</v>
      </c>
      <c r="G112" s="190">
        <f t="shared" si="5"/>
        <v>0</v>
      </c>
      <c r="H112" s="191">
        <f t="shared" si="6"/>
        <v>0</v>
      </c>
      <c r="I112" s="141">
        <f t="shared" si="7"/>
        <v>0</v>
      </c>
      <c r="J112" s="189"/>
      <c r="K112" s="160"/>
      <c r="L112" s="160"/>
      <c r="M112" s="189"/>
      <c r="N112" s="189"/>
      <c r="O112" s="152"/>
      <c r="P112" s="152"/>
    </row>
    <row r="113" spans="1:16" ht="12.75" customHeight="1">
      <c r="A113" s="157" t="s">
        <v>423</v>
      </c>
      <c r="B113" s="141">
        <f>+'7.Balansstanden'!$F30</f>
        <v>0</v>
      </c>
      <c r="C113" s="141">
        <f>+'7.Balansstanden'!$H30</f>
        <v>0</v>
      </c>
      <c r="D113" s="190">
        <f t="shared" si="9"/>
        <v>0</v>
      </c>
      <c r="E113" s="141">
        <f>+'5.Verdelingsmatrix lasten'!$AM164</f>
        <v>0</v>
      </c>
      <c r="F113" s="141">
        <f>+'6.Verdelingsmatrix baten'!$AK164</f>
        <v>0</v>
      </c>
      <c r="G113" s="190">
        <f t="shared" si="5"/>
        <v>0</v>
      </c>
      <c r="H113" s="191">
        <f t="shared" si="6"/>
        <v>0</v>
      </c>
      <c r="I113" s="141">
        <f t="shared" si="7"/>
        <v>0</v>
      </c>
      <c r="J113" s="189"/>
      <c r="K113" s="160"/>
      <c r="L113" s="160"/>
      <c r="M113" s="189"/>
      <c r="N113" s="189"/>
      <c r="O113" s="152"/>
      <c r="P113" s="152"/>
    </row>
    <row r="114" spans="1:16" ht="12.75" customHeight="1">
      <c r="A114" s="157" t="s">
        <v>237</v>
      </c>
      <c r="B114" s="141">
        <f>+'7.Balansstanden'!$F33</f>
        <v>0</v>
      </c>
      <c r="C114" s="141">
        <f>+'7.Balansstanden'!$H33</f>
        <v>0</v>
      </c>
      <c r="D114" s="190">
        <f aca="true" t="shared" si="10" ref="D114:D119">+C114-B114</f>
        <v>0</v>
      </c>
      <c r="E114" s="141">
        <f>+'5.Verdelingsmatrix lasten'!$AM168</f>
        <v>0</v>
      </c>
      <c r="F114" s="141">
        <f>+'6.Verdelingsmatrix baten'!$AK168</f>
        <v>0</v>
      </c>
      <c r="G114" s="190">
        <f t="shared" si="5"/>
        <v>0</v>
      </c>
      <c r="H114" s="191">
        <f t="shared" si="6"/>
        <v>0</v>
      </c>
      <c r="I114" s="141">
        <f t="shared" si="7"/>
        <v>0</v>
      </c>
      <c r="J114" s="189"/>
      <c r="K114" s="160"/>
      <c r="L114" s="160"/>
      <c r="M114" s="189"/>
      <c r="N114" s="189"/>
      <c r="O114" s="152"/>
      <c r="P114" s="152"/>
    </row>
    <row r="115" spans="1:16" ht="12.75" customHeight="1">
      <c r="A115" s="157" t="s">
        <v>239</v>
      </c>
      <c r="B115" s="141">
        <f>+'7.Balansstanden'!$F34</f>
        <v>0</v>
      </c>
      <c r="C115" s="141">
        <f>+'7.Balansstanden'!$H34</f>
        <v>0</v>
      </c>
      <c r="D115" s="190">
        <f t="shared" si="10"/>
        <v>0</v>
      </c>
      <c r="E115" s="141">
        <f>+'5.Verdelingsmatrix lasten'!$AM169</f>
        <v>0</v>
      </c>
      <c r="F115" s="141">
        <f>+'6.Verdelingsmatrix baten'!$AK169</f>
        <v>0</v>
      </c>
      <c r="G115" s="190">
        <f t="shared" si="5"/>
        <v>0</v>
      </c>
      <c r="H115" s="191">
        <f t="shared" si="6"/>
        <v>0</v>
      </c>
      <c r="I115" s="141">
        <f t="shared" si="7"/>
        <v>0</v>
      </c>
      <c r="J115" s="189"/>
      <c r="K115" s="160"/>
      <c r="L115" s="160"/>
      <c r="M115" s="189"/>
      <c r="N115" s="189"/>
      <c r="O115" s="152"/>
      <c r="P115" s="152"/>
    </row>
    <row r="116" spans="1:16" ht="12.75" customHeight="1">
      <c r="A116" s="157" t="s">
        <v>241</v>
      </c>
      <c r="B116" s="141">
        <f>+'7.Balansstanden'!$F35</f>
        <v>0</v>
      </c>
      <c r="C116" s="141">
        <f>+'7.Balansstanden'!$H35</f>
        <v>0</v>
      </c>
      <c r="D116" s="190">
        <f t="shared" si="10"/>
        <v>0</v>
      </c>
      <c r="E116" s="141">
        <f>+'5.Verdelingsmatrix lasten'!$AM170</f>
        <v>0</v>
      </c>
      <c r="F116" s="141">
        <f>+'6.Verdelingsmatrix baten'!$AK170</f>
        <v>0</v>
      </c>
      <c r="G116" s="190">
        <f t="shared" si="5"/>
        <v>0</v>
      </c>
      <c r="H116" s="191">
        <f t="shared" si="6"/>
        <v>0</v>
      </c>
      <c r="I116" s="141">
        <f t="shared" si="7"/>
        <v>0</v>
      </c>
      <c r="J116" s="189"/>
      <c r="K116" s="160"/>
      <c r="L116" s="160"/>
      <c r="M116" s="189"/>
      <c r="N116" s="189"/>
      <c r="O116" s="152"/>
      <c r="P116" s="152"/>
    </row>
    <row r="117" spans="1:16" ht="12.75" customHeight="1">
      <c r="A117" s="157" t="s">
        <v>243</v>
      </c>
      <c r="B117" s="141">
        <f>+'7.Balansstanden'!$F36</f>
        <v>0</v>
      </c>
      <c r="C117" s="141">
        <f>+'7.Balansstanden'!$H36</f>
        <v>0</v>
      </c>
      <c r="D117" s="190">
        <f t="shared" si="10"/>
        <v>0</v>
      </c>
      <c r="E117" s="141">
        <f>+'5.Verdelingsmatrix lasten'!$AM171</f>
        <v>0</v>
      </c>
      <c r="F117" s="141">
        <f>+'6.Verdelingsmatrix baten'!$AK171</f>
        <v>0</v>
      </c>
      <c r="G117" s="190">
        <f t="shared" si="5"/>
        <v>0</v>
      </c>
      <c r="H117" s="191">
        <f t="shared" si="6"/>
        <v>0</v>
      </c>
      <c r="I117" s="141">
        <f t="shared" si="7"/>
        <v>0</v>
      </c>
      <c r="J117" s="189"/>
      <c r="K117" s="160"/>
      <c r="L117" s="160"/>
      <c r="M117" s="189"/>
      <c r="N117" s="189"/>
      <c r="O117" s="152"/>
      <c r="P117" s="152"/>
    </row>
    <row r="118" spans="1:16" ht="12.75" customHeight="1">
      <c r="A118" s="157" t="s">
        <v>245</v>
      </c>
      <c r="B118" s="141">
        <f>+'7.Balansstanden'!$F37</f>
        <v>0</v>
      </c>
      <c r="C118" s="141">
        <f>+'7.Balansstanden'!$H37</f>
        <v>0</v>
      </c>
      <c r="D118" s="190">
        <f t="shared" si="10"/>
        <v>0</v>
      </c>
      <c r="E118" s="141">
        <f>+'5.Verdelingsmatrix lasten'!$AM172</f>
        <v>0</v>
      </c>
      <c r="F118" s="141">
        <f>+'6.Verdelingsmatrix baten'!$AK172</f>
        <v>0</v>
      </c>
      <c r="G118" s="190">
        <f t="shared" si="5"/>
        <v>0</v>
      </c>
      <c r="H118" s="191">
        <f t="shared" si="6"/>
        <v>0</v>
      </c>
      <c r="I118" s="141">
        <f t="shared" si="7"/>
        <v>0</v>
      </c>
      <c r="J118" s="189"/>
      <c r="K118" s="160"/>
      <c r="L118" s="160"/>
      <c r="M118" s="189"/>
      <c r="N118" s="189"/>
      <c r="O118" s="152"/>
      <c r="P118" s="152"/>
    </row>
    <row r="119" spans="1:16" ht="12.75" customHeight="1">
      <c r="A119" s="157" t="s">
        <v>247</v>
      </c>
      <c r="B119" s="141">
        <f>+'7.Balansstanden'!$F39</f>
        <v>0</v>
      </c>
      <c r="C119" s="141">
        <f>+'7.Balansstanden'!$H39</f>
        <v>0</v>
      </c>
      <c r="D119" s="190">
        <f t="shared" si="10"/>
        <v>0</v>
      </c>
      <c r="E119" s="141">
        <f>+'5.Verdelingsmatrix lasten'!$AM173</f>
        <v>0</v>
      </c>
      <c r="F119" s="141">
        <f>+'6.Verdelingsmatrix baten'!$AK173</f>
        <v>0</v>
      </c>
      <c r="G119" s="190">
        <f t="shared" si="5"/>
        <v>0</v>
      </c>
      <c r="H119" s="191">
        <f t="shared" si="6"/>
        <v>0</v>
      </c>
      <c r="I119" s="141">
        <f t="shared" si="7"/>
        <v>0</v>
      </c>
      <c r="J119" s="189"/>
      <c r="K119" s="160"/>
      <c r="L119" s="160"/>
      <c r="M119" s="189"/>
      <c r="N119" s="189"/>
      <c r="O119" s="152"/>
      <c r="P119" s="152"/>
    </row>
    <row r="120" spans="1:16" ht="12.75" customHeight="1">
      <c r="A120" s="157" t="s">
        <v>424</v>
      </c>
      <c r="B120" s="141">
        <f>+'7.Balansstanden'!$F40</f>
        <v>0</v>
      </c>
      <c r="C120" s="141">
        <f>+'7.Balansstanden'!$H40</f>
        <v>0</v>
      </c>
      <c r="D120" s="190">
        <f aca="true" t="shared" si="11" ref="D120:D127">+C120-B120</f>
        <v>0</v>
      </c>
      <c r="E120" s="141">
        <f>+'5.Verdelingsmatrix lasten'!$AM174</f>
        <v>0</v>
      </c>
      <c r="F120" s="141">
        <f>+'6.Verdelingsmatrix baten'!$AK174</f>
        <v>0</v>
      </c>
      <c r="G120" s="190">
        <f t="shared" si="5"/>
        <v>0</v>
      </c>
      <c r="H120" s="191">
        <f t="shared" si="6"/>
        <v>0</v>
      </c>
      <c r="I120" s="141">
        <f t="shared" si="7"/>
        <v>0</v>
      </c>
      <c r="J120" s="189"/>
      <c r="K120" s="160"/>
      <c r="L120" s="160"/>
      <c r="M120" s="189"/>
      <c r="N120" s="189"/>
      <c r="O120" s="152"/>
      <c r="P120" s="152"/>
    </row>
    <row r="121" spans="1:16" ht="12.75" customHeight="1">
      <c r="A121" s="157" t="s">
        <v>425</v>
      </c>
      <c r="B121" s="141">
        <f>+'7.Balansstanden'!$F41</f>
        <v>0</v>
      </c>
      <c r="C121" s="141">
        <f>+'7.Balansstanden'!$H41</f>
        <v>0</v>
      </c>
      <c r="D121" s="190">
        <f t="shared" si="11"/>
        <v>0</v>
      </c>
      <c r="E121" s="141">
        <f>+'5.Verdelingsmatrix lasten'!$AM175</f>
        <v>0</v>
      </c>
      <c r="F121" s="141">
        <f>+'6.Verdelingsmatrix baten'!$AK175</f>
        <v>0</v>
      </c>
      <c r="G121" s="190">
        <f t="shared" si="5"/>
        <v>0</v>
      </c>
      <c r="H121" s="191">
        <f t="shared" si="6"/>
        <v>0</v>
      </c>
      <c r="I121" s="141">
        <f t="shared" si="7"/>
        <v>0</v>
      </c>
      <c r="J121" s="189"/>
      <c r="K121" s="160"/>
      <c r="L121" s="160"/>
      <c r="M121" s="189"/>
      <c r="N121" s="189"/>
      <c r="O121" s="152"/>
      <c r="P121" s="152"/>
    </row>
    <row r="122" spans="1:16" ht="12.75" customHeight="1">
      <c r="A122" s="157" t="s">
        <v>427</v>
      </c>
      <c r="B122" s="141">
        <f>+'7.Balansstanden'!$F42</f>
        <v>0</v>
      </c>
      <c r="C122" s="141">
        <f>+'7.Balansstanden'!$H42</f>
        <v>0</v>
      </c>
      <c r="D122" s="190">
        <f t="shared" si="11"/>
        <v>0</v>
      </c>
      <c r="E122" s="141">
        <f>+'5.Verdelingsmatrix lasten'!$AM176</f>
        <v>0</v>
      </c>
      <c r="F122" s="141">
        <f>+'6.Verdelingsmatrix baten'!$AK176</f>
        <v>0</v>
      </c>
      <c r="G122" s="190">
        <f t="shared" si="5"/>
        <v>0</v>
      </c>
      <c r="H122" s="191">
        <f t="shared" si="6"/>
        <v>0</v>
      </c>
      <c r="I122" s="141">
        <f t="shared" si="7"/>
        <v>0</v>
      </c>
      <c r="J122" s="189"/>
      <c r="K122" s="160"/>
      <c r="L122" s="160"/>
      <c r="M122" s="189"/>
      <c r="N122" s="189"/>
      <c r="O122" s="152"/>
      <c r="P122" s="152"/>
    </row>
    <row r="123" spans="1:16" ht="12.75" customHeight="1">
      <c r="A123" s="157" t="s">
        <v>429</v>
      </c>
      <c r="B123" s="141">
        <f>+'7.Balansstanden'!$F43</f>
        <v>0</v>
      </c>
      <c r="C123" s="141">
        <f>+'7.Balansstanden'!$H43</f>
        <v>0</v>
      </c>
      <c r="D123" s="190">
        <f t="shared" si="11"/>
        <v>0</v>
      </c>
      <c r="E123" s="141">
        <f>+'5.Verdelingsmatrix lasten'!$AM177</f>
        <v>0</v>
      </c>
      <c r="F123" s="141">
        <f>+'6.Verdelingsmatrix baten'!$AK177</f>
        <v>0</v>
      </c>
      <c r="G123" s="190">
        <f t="shared" si="5"/>
        <v>0</v>
      </c>
      <c r="H123" s="191">
        <f t="shared" si="6"/>
        <v>0</v>
      </c>
      <c r="I123" s="141">
        <f t="shared" si="7"/>
        <v>0</v>
      </c>
      <c r="J123" s="189"/>
      <c r="K123" s="160"/>
      <c r="L123" s="160"/>
      <c r="M123" s="189"/>
      <c r="N123" s="189"/>
      <c r="O123" s="152"/>
      <c r="P123" s="152"/>
    </row>
    <row r="124" spans="1:16" ht="12.75" customHeight="1">
      <c r="A124" s="157" t="s">
        <v>249</v>
      </c>
      <c r="B124" s="141">
        <f>+'7.Balansstanden'!$F44</f>
        <v>0</v>
      </c>
      <c r="C124" s="141">
        <f>+'7.Balansstanden'!$H44</f>
        <v>0</v>
      </c>
      <c r="D124" s="190">
        <f t="shared" si="11"/>
        <v>0</v>
      </c>
      <c r="E124" s="141">
        <f>+'5.Verdelingsmatrix lasten'!$AM178</f>
        <v>0</v>
      </c>
      <c r="F124" s="141">
        <f>+'6.Verdelingsmatrix baten'!$AK178</f>
        <v>0</v>
      </c>
      <c r="G124" s="190">
        <f t="shared" si="5"/>
        <v>0</v>
      </c>
      <c r="H124" s="191">
        <f t="shared" si="6"/>
        <v>0</v>
      </c>
      <c r="I124" s="141">
        <f t="shared" si="7"/>
        <v>0</v>
      </c>
      <c r="J124" s="189"/>
      <c r="K124" s="160"/>
      <c r="L124" s="160"/>
      <c r="M124" s="189"/>
      <c r="N124" s="189"/>
      <c r="O124" s="152"/>
      <c r="P124" s="152"/>
    </row>
    <row r="125" spans="1:16" ht="12.75" customHeight="1">
      <c r="A125" s="157" t="s">
        <v>431</v>
      </c>
      <c r="B125" s="141">
        <f>+'7.Balansstanden'!$F45</f>
        <v>0</v>
      </c>
      <c r="C125" s="141">
        <f>+'7.Balansstanden'!$H45</f>
        <v>0</v>
      </c>
      <c r="D125" s="190">
        <f t="shared" si="11"/>
        <v>0</v>
      </c>
      <c r="E125" s="141">
        <f>+'5.Verdelingsmatrix lasten'!$AM179</f>
        <v>0</v>
      </c>
      <c r="F125" s="141">
        <f>+'6.Verdelingsmatrix baten'!$AK179</f>
        <v>0</v>
      </c>
      <c r="G125" s="190">
        <f t="shared" si="5"/>
        <v>0</v>
      </c>
      <c r="H125" s="191">
        <f t="shared" si="6"/>
        <v>0</v>
      </c>
      <c r="I125" s="141">
        <f t="shared" si="7"/>
        <v>0</v>
      </c>
      <c r="J125" s="189"/>
      <c r="K125" s="160"/>
      <c r="L125" s="160"/>
      <c r="M125" s="189"/>
      <c r="N125" s="189"/>
      <c r="O125" s="152"/>
      <c r="P125" s="152"/>
    </row>
    <row r="126" spans="1:16" ht="12.75" customHeight="1">
      <c r="A126" s="157" t="s">
        <v>432</v>
      </c>
      <c r="B126" s="141">
        <f>+'7.Balansstanden'!$F46</f>
        <v>0</v>
      </c>
      <c r="C126" s="141">
        <f>+'7.Balansstanden'!$H46</f>
        <v>0</v>
      </c>
      <c r="D126" s="190">
        <f t="shared" si="11"/>
        <v>0</v>
      </c>
      <c r="E126" s="141">
        <f>+'5.Verdelingsmatrix lasten'!$AM180</f>
        <v>0</v>
      </c>
      <c r="F126" s="141">
        <f>+'6.Verdelingsmatrix baten'!$AK180</f>
        <v>0</v>
      </c>
      <c r="G126" s="190">
        <f t="shared" si="5"/>
        <v>0</v>
      </c>
      <c r="H126" s="191">
        <f t="shared" si="6"/>
        <v>0</v>
      </c>
      <c r="I126" s="141">
        <f t="shared" si="7"/>
        <v>0</v>
      </c>
      <c r="J126" s="189"/>
      <c r="K126" s="160"/>
      <c r="L126" s="160"/>
      <c r="M126" s="189"/>
      <c r="N126" s="189"/>
      <c r="O126" s="152"/>
      <c r="P126" s="152"/>
    </row>
    <row r="127" spans="1:16" ht="12.75" customHeight="1">
      <c r="A127" s="157" t="s">
        <v>433</v>
      </c>
      <c r="B127" s="141">
        <f>+'7.Balansstanden'!$F47</f>
        <v>0</v>
      </c>
      <c r="C127" s="141">
        <f>+'7.Balansstanden'!$H47</f>
        <v>0</v>
      </c>
      <c r="D127" s="190">
        <f t="shared" si="11"/>
        <v>0</v>
      </c>
      <c r="E127" s="141">
        <f>+'5.Verdelingsmatrix lasten'!$AM181</f>
        <v>0</v>
      </c>
      <c r="F127" s="141">
        <f>+'6.Verdelingsmatrix baten'!$AK181</f>
        <v>0</v>
      </c>
      <c r="G127" s="190">
        <f t="shared" si="5"/>
        <v>0</v>
      </c>
      <c r="H127" s="191">
        <f t="shared" si="6"/>
        <v>0</v>
      </c>
      <c r="I127" s="141">
        <f t="shared" si="7"/>
        <v>0</v>
      </c>
      <c r="J127" s="189"/>
      <c r="K127" s="160"/>
      <c r="L127" s="160"/>
      <c r="M127" s="189"/>
      <c r="N127" s="189"/>
      <c r="O127" s="152"/>
      <c r="P127" s="152"/>
    </row>
    <row r="128" spans="1:16" ht="12.75" customHeight="1">
      <c r="A128" s="157" t="s">
        <v>251</v>
      </c>
      <c r="B128" s="141">
        <f>+'7.Balansstanden'!$F49</f>
        <v>0</v>
      </c>
      <c r="C128" s="141">
        <f>+'7.Balansstanden'!$H49</f>
        <v>0</v>
      </c>
      <c r="D128" s="190">
        <f aca="true" t="shared" si="12" ref="D128:D137">+C128-B128</f>
        <v>0</v>
      </c>
      <c r="E128" s="141">
        <f>+'5.Verdelingsmatrix lasten'!$AM182</f>
        <v>0</v>
      </c>
      <c r="F128" s="141">
        <f>+'6.Verdelingsmatrix baten'!$AK182</f>
        <v>0</v>
      </c>
      <c r="G128" s="190">
        <f t="shared" si="5"/>
        <v>0</v>
      </c>
      <c r="H128" s="191">
        <f t="shared" si="6"/>
        <v>0</v>
      </c>
      <c r="I128" s="141">
        <f t="shared" si="7"/>
        <v>0</v>
      </c>
      <c r="J128" s="189"/>
      <c r="K128" s="160"/>
      <c r="L128" s="160"/>
      <c r="M128" s="189"/>
      <c r="N128" s="189"/>
      <c r="O128" s="152"/>
      <c r="P128" s="152"/>
    </row>
    <row r="129" spans="1:16" ht="12.75" customHeight="1">
      <c r="A129" s="157" t="s">
        <v>434</v>
      </c>
      <c r="B129" s="141">
        <f>+'7.Balansstanden'!$F51</f>
        <v>0</v>
      </c>
      <c r="C129" s="141">
        <f>+'7.Balansstanden'!$H51</f>
        <v>0</v>
      </c>
      <c r="D129" s="190">
        <f t="shared" si="12"/>
        <v>0</v>
      </c>
      <c r="E129" s="141">
        <f>+'5.Verdelingsmatrix lasten'!$AM183</f>
        <v>0</v>
      </c>
      <c r="F129" s="141">
        <f>+'6.Verdelingsmatrix baten'!$AK183</f>
        <v>0</v>
      </c>
      <c r="G129" s="190">
        <f t="shared" si="5"/>
        <v>0</v>
      </c>
      <c r="H129" s="191">
        <f t="shared" si="6"/>
        <v>0</v>
      </c>
      <c r="I129" s="141">
        <f t="shared" si="7"/>
        <v>0</v>
      </c>
      <c r="J129" s="189"/>
      <c r="K129" s="160"/>
      <c r="L129" s="160"/>
      <c r="M129" s="189"/>
      <c r="N129" s="189"/>
      <c r="O129" s="152"/>
      <c r="P129" s="152"/>
    </row>
    <row r="130" spans="1:16" ht="12.75" customHeight="1">
      <c r="A130" s="157" t="s">
        <v>435</v>
      </c>
      <c r="B130" s="141">
        <f>+'7.Balansstanden'!$F52</f>
        <v>0</v>
      </c>
      <c r="C130" s="141">
        <f>+'7.Balansstanden'!$H52</f>
        <v>0</v>
      </c>
      <c r="D130" s="190">
        <f t="shared" si="12"/>
        <v>0</v>
      </c>
      <c r="E130" s="141">
        <f>+'5.Verdelingsmatrix lasten'!$AM184</f>
        <v>0</v>
      </c>
      <c r="F130" s="141">
        <f>+'6.Verdelingsmatrix baten'!$AK184</f>
        <v>0</v>
      </c>
      <c r="G130" s="190">
        <f t="shared" si="5"/>
        <v>0</v>
      </c>
      <c r="H130" s="191">
        <f t="shared" si="6"/>
        <v>0</v>
      </c>
      <c r="I130" s="141">
        <f t="shared" si="7"/>
        <v>0</v>
      </c>
      <c r="J130" s="189"/>
      <c r="K130" s="160"/>
      <c r="L130" s="160"/>
      <c r="M130" s="189"/>
      <c r="N130" s="189"/>
      <c r="O130" s="152"/>
      <c r="P130" s="152"/>
    </row>
    <row r="131" spans="1:16" ht="12.75" customHeight="1">
      <c r="A131" s="157" t="s">
        <v>436</v>
      </c>
      <c r="B131" s="141">
        <f>+'7.Balansstanden'!$F53</f>
        <v>0</v>
      </c>
      <c r="C131" s="141">
        <f>+'7.Balansstanden'!$H53</f>
        <v>0</v>
      </c>
      <c r="D131" s="190">
        <f t="shared" si="12"/>
        <v>0</v>
      </c>
      <c r="E131" s="141">
        <f>+'5.Verdelingsmatrix lasten'!$AM185</f>
        <v>0</v>
      </c>
      <c r="F131" s="141">
        <f>+'6.Verdelingsmatrix baten'!$AK185</f>
        <v>0</v>
      </c>
      <c r="G131" s="190">
        <f t="shared" si="5"/>
        <v>0</v>
      </c>
      <c r="H131" s="191">
        <f t="shared" si="6"/>
        <v>0</v>
      </c>
      <c r="I131" s="141">
        <f t="shared" si="7"/>
        <v>0</v>
      </c>
      <c r="J131" s="189"/>
      <c r="K131" s="160"/>
      <c r="L131" s="160"/>
      <c r="M131" s="189"/>
      <c r="N131" s="189"/>
      <c r="O131" s="152"/>
      <c r="P131" s="152"/>
    </row>
    <row r="132" spans="1:16" ht="12.75" customHeight="1">
      <c r="A132" s="557" t="s">
        <v>437</v>
      </c>
      <c r="B132" s="558">
        <f>+'7.Balansstanden'!$F54</f>
        <v>0</v>
      </c>
      <c r="C132" s="558">
        <f>+'7.Balansstanden'!$H54</f>
        <v>0</v>
      </c>
      <c r="D132" s="559">
        <f t="shared" si="12"/>
        <v>0</v>
      </c>
      <c r="E132" s="558">
        <f>+'5.Verdelingsmatrix lasten'!$AM186</f>
        <v>0</v>
      </c>
      <c r="F132" s="558">
        <f>+'6.Verdelingsmatrix baten'!$AK186</f>
        <v>0</v>
      </c>
      <c r="G132" s="559">
        <f t="shared" si="5"/>
        <v>0</v>
      </c>
      <c r="H132" s="560">
        <f t="shared" si="6"/>
        <v>0</v>
      </c>
      <c r="I132" s="558">
        <f t="shared" si="7"/>
        <v>0</v>
      </c>
      <c r="J132" s="189"/>
      <c r="K132" s="160"/>
      <c r="L132" s="160"/>
      <c r="M132" s="189"/>
      <c r="N132" s="189"/>
      <c r="O132" s="152"/>
      <c r="P132" s="152"/>
    </row>
    <row r="133" spans="1:16" ht="12.75" customHeight="1">
      <c r="A133" s="561" t="s">
        <v>255</v>
      </c>
      <c r="B133" s="137">
        <f>+'7.Balansstanden'!$F59</f>
        <v>0</v>
      </c>
      <c r="C133" s="137">
        <f>+'7.Balansstanden'!$H59</f>
        <v>0</v>
      </c>
      <c r="D133" s="562">
        <f t="shared" si="12"/>
        <v>0</v>
      </c>
      <c r="E133" s="137">
        <f>+'5.Verdelingsmatrix lasten'!$AM190</f>
        <v>0</v>
      </c>
      <c r="F133" s="137">
        <f>+'6.Verdelingsmatrix baten'!$AK190</f>
        <v>0</v>
      </c>
      <c r="G133" s="562">
        <f>-E133+F133</f>
        <v>0</v>
      </c>
      <c r="H133" s="563">
        <f>ABS(+D133-G133)</f>
        <v>0</v>
      </c>
      <c r="I133" s="137">
        <f>ABS(B133)+ABS(C133)</f>
        <v>0</v>
      </c>
      <c r="J133" s="189"/>
      <c r="K133" s="160"/>
      <c r="L133" s="160"/>
      <c r="M133" s="189"/>
      <c r="N133" s="189"/>
      <c r="O133" s="152"/>
      <c r="P133" s="152"/>
    </row>
    <row r="134" spans="1:16" ht="12.75" customHeight="1">
      <c r="A134" s="157" t="s">
        <v>257</v>
      </c>
      <c r="B134" s="141">
        <f>+'7.Balansstanden'!$F60</f>
        <v>0</v>
      </c>
      <c r="C134" s="141">
        <f>+'7.Balansstanden'!$H60</f>
        <v>0</v>
      </c>
      <c r="D134" s="190">
        <f t="shared" si="12"/>
        <v>0</v>
      </c>
      <c r="E134" s="141">
        <f>+'5.Verdelingsmatrix lasten'!$AM191</f>
        <v>0</v>
      </c>
      <c r="F134" s="141">
        <f>+'6.Verdelingsmatrix baten'!$AK191</f>
        <v>0</v>
      </c>
      <c r="G134" s="190">
        <f aca="true" t="shared" si="13" ref="G134:G153">-E134+F134</f>
        <v>0</v>
      </c>
      <c r="H134" s="191">
        <f aca="true" t="shared" si="14" ref="H134:H153">ABS(+D134-G134)</f>
        <v>0</v>
      </c>
      <c r="I134" s="141">
        <f aca="true" t="shared" si="15" ref="I134:I153">ABS(B134)+ABS(C134)</f>
        <v>0</v>
      </c>
      <c r="J134" s="189"/>
      <c r="K134" s="160"/>
      <c r="L134" s="160"/>
      <c r="M134" s="189"/>
      <c r="N134" s="189"/>
      <c r="O134" s="152"/>
      <c r="P134" s="152"/>
    </row>
    <row r="135" spans="1:16" ht="12.75" customHeight="1">
      <c r="A135" s="157" t="s">
        <v>258</v>
      </c>
      <c r="B135" s="141">
        <f>+'7.Balansstanden'!$F61</f>
        <v>0</v>
      </c>
      <c r="C135" s="141">
        <f>+'7.Balansstanden'!$H61</f>
        <v>0</v>
      </c>
      <c r="D135" s="190">
        <f t="shared" si="12"/>
        <v>0</v>
      </c>
      <c r="E135" s="141">
        <f>+'5.Verdelingsmatrix lasten'!$AM192</f>
        <v>0</v>
      </c>
      <c r="F135" s="141">
        <f>+'6.Verdelingsmatrix baten'!$AK192</f>
        <v>0</v>
      </c>
      <c r="G135" s="190">
        <f t="shared" si="13"/>
        <v>0</v>
      </c>
      <c r="H135" s="191">
        <f t="shared" si="14"/>
        <v>0</v>
      </c>
      <c r="I135" s="141">
        <f t="shared" si="15"/>
        <v>0</v>
      </c>
      <c r="J135" s="189"/>
      <c r="K135" s="160"/>
      <c r="L135" s="160"/>
      <c r="M135" s="189"/>
      <c r="N135" s="189"/>
      <c r="O135" s="152"/>
      <c r="P135" s="152"/>
    </row>
    <row r="136" spans="1:16" ht="12.75" customHeight="1">
      <c r="A136" s="157" t="s">
        <v>260</v>
      </c>
      <c r="B136" s="141">
        <f>+'7.Balansstanden'!$F63</f>
        <v>0</v>
      </c>
      <c r="C136" s="141">
        <f>+'7.Balansstanden'!$H63</f>
        <v>0</v>
      </c>
      <c r="D136" s="190">
        <f t="shared" si="12"/>
        <v>0</v>
      </c>
      <c r="E136" s="141">
        <f>+'5.Verdelingsmatrix lasten'!$AM193</f>
        <v>0</v>
      </c>
      <c r="F136" s="141">
        <f>+'6.Verdelingsmatrix baten'!$AK193</f>
        <v>0</v>
      </c>
      <c r="G136" s="190">
        <f t="shared" si="13"/>
        <v>0</v>
      </c>
      <c r="H136" s="191">
        <f t="shared" si="14"/>
        <v>0</v>
      </c>
      <c r="I136" s="141">
        <f t="shared" si="15"/>
        <v>0</v>
      </c>
      <c r="J136" s="189"/>
      <c r="K136" s="160"/>
      <c r="L136" s="160"/>
      <c r="M136" s="189"/>
      <c r="N136" s="189"/>
      <c r="O136" s="152"/>
      <c r="P136" s="152"/>
    </row>
    <row r="137" spans="1:16" ht="12.75" customHeight="1">
      <c r="A137" s="157" t="s">
        <v>262</v>
      </c>
      <c r="B137" s="141">
        <f>+'7.Balansstanden'!$F65</f>
        <v>0</v>
      </c>
      <c r="C137" s="141">
        <f>+'7.Balansstanden'!$H65</f>
        <v>0</v>
      </c>
      <c r="D137" s="190">
        <f t="shared" si="12"/>
        <v>0</v>
      </c>
      <c r="E137" s="141">
        <f>+'5.Verdelingsmatrix lasten'!$AM194</f>
        <v>0</v>
      </c>
      <c r="F137" s="141">
        <f>+'6.Verdelingsmatrix baten'!$AK194</f>
        <v>0</v>
      </c>
      <c r="G137" s="190">
        <f t="shared" si="13"/>
        <v>0</v>
      </c>
      <c r="H137" s="191">
        <f t="shared" si="14"/>
        <v>0</v>
      </c>
      <c r="I137" s="141">
        <f t="shared" si="15"/>
        <v>0</v>
      </c>
      <c r="J137" s="189"/>
      <c r="K137" s="160"/>
      <c r="L137" s="160"/>
      <c r="M137" s="189"/>
      <c r="N137" s="189"/>
      <c r="O137" s="152"/>
      <c r="P137" s="152"/>
    </row>
    <row r="138" spans="1:16" ht="12.75" customHeight="1">
      <c r="A138" s="157" t="s">
        <v>264</v>
      </c>
      <c r="B138" s="141">
        <f>+'7.Balansstanden'!$F66</f>
        <v>0</v>
      </c>
      <c r="C138" s="141">
        <f>+'7.Balansstanden'!$H66</f>
        <v>0</v>
      </c>
      <c r="D138" s="190">
        <f aca="true" t="shared" si="16" ref="D138:D145">+C138-B138</f>
        <v>0</v>
      </c>
      <c r="E138" s="141">
        <f>+'5.Verdelingsmatrix lasten'!$AM195</f>
        <v>0</v>
      </c>
      <c r="F138" s="141">
        <f>+'6.Verdelingsmatrix baten'!$AK195</f>
        <v>0</v>
      </c>
      <c r="G138" s="190">
        <f t="shared" si="13"/>
        <v>0</v>
      </c>
      <c r="H138" s="191">
        <f t="shared" si="14"/>
        <v>0</v>
      </c>
      <c r="I138" s="141">
        <f t="shared" si="15"/>
        <v>0</v>
      </c>
      <c r="J138" s="189"/>
      <c r="K138" s="160"/>
      <c r="L138" s="160"/>
      <c r="M138" s="189"/>
      <c r="N138" s="189"/>
      <c r="O138" s="152"/>
      <c r="P138" s="152"/>
    </row>
    <row r="139" spans="1:16" ht="12.75" customHeight="1">
      <c r="A139" s="157" t="s">
        <v>266</v>
      </c>
      <c r="B139" s="141">
        <f>+'7.Balansstanden'!$F67</f>
        <v>0</v>
      </c>
      <c r="C139" s="141">
        <f>+'7.Balansstanden'!$H67</f>
        <v>0</v>
      </c>
      <c r="D139" s="190">
        <f t="shared" si="16"/>
        <v>0</v>
      </c>
      <c r="E139" s="141">
        <f>+'5.Verdelingsmatrix lasten'!$AM196</f>
        <v>0</v>
      </c>
      <c r="F139" s="141">
        <f>+'6.Verdelingsmatrix baten'!$AK196</f>
        <v>0</v>
      </c>
      <c r="G139" s="190">
        <f t="shared" si="13"/>
        <v>0</v>
      </c>
      <c r="H139" s="191">
        <f t="shared" si="14"/>
        <v>0</v>
      </c>
      <c r="I139" s="141">
        <f t="shared" si="15"/>
        <v>0</v>
      </c>
      <c r="J139" s="189"/>
      <c r="K139" s="160"/>
      <c r="L139" s="160"/>
      <c r="M139" s="189"/>
      <c r="N139" s="189"/>
      <c r="O139" s="152"/>
      <c r="P139" s="152"/>
    </row>
    <row r="140" spans="1:16" ht="12.75" customHeight="1">
      <c r="A140" s="157" t="s">
        <v>268</v>
      </c>
      <c r="B140" s="141">
        <f>+'7.Balansstanden'!$F68</f>
        <v>0</v>
      </c>
      <c r="C140" s="141">
        <f>+'7.Balansstanden'!$H68</f>
        <v>0</v>
      </c>
      <c r="D140" s="190">
        <f t="shared" si="16"/>
        <v>0</v>
      </c>
      <c r="E140" s="141">
        <f>+'5.Verdelingsmatrix lasten'!$AM197</f>
        <v>0</v>
      </c>
      <c r="F140" s="141">
        <f>+'6.Verdelingsmatrix baten'!$AK197</f>
        <v>0</v>
      </c>
      <c r="G140" s="190">
        <f t="shared" si="13"/>
        <v>0</v>
      </c>
      <c r="H140" s="191">
        <f t="shared" si="14"/>
        <v>0</v>
      </c>
      <c r="I140" s="141">
        <f t="shared" si="15"/>
        <v>0</v>
      </c>
      <c r="J140" s="189"/>
      <c r="K140" s="160"/>
      <c r="L140" s="160"/>
      <c r="M140" s="189"/>
      <c r="N140" s="189"/>
      <c r="O140" s="152"/>
      <c r="P140" s="152"/>
    </row>
    <row r="141" spans="1:16" ht="12.75" customHeight="1">
      <c r="A141" s="157" t="s">
        <v>439</v>
      </c>
      <c r="B141" s="141">
        <f>+'7.Balansstanden'!$F69</f>
        <v>0</v>
      </c>
      <c r="C141" s="141">
        <f>+'7.Balansstanden'!$H69</f>
        <v>0</v>
      </c>
      <c r="D141" s="190">
        <f t="shared" si="16"/>
        <v>0</v>
      </c>
      <c r="E141" s="141">
        <f>+'5.Verdelingsmatrix lasten'!$AM198</f>
        <v>0</v>
      </c>
      <c r="F141" s="141">
        <f>+'6.Verdelingsmatrix baten'!$AK198</f>
        <v>0</v>
      </c>
      <c r="G141" s="190">
        <f t="shared" si="13"/>
        <v>0</v>
      </c>
      <c r="H141" s="191">
        <f t="shared" si="14"/>
        <v>0</v>
      </c>
      <c r="I141" s="141">
        <f t="shared" si="15"/>
        <v>0</v>
      </c>
      <c r="J141" s="189"/>
      <c r="K141" s="160"/>
      <c r="L141" s="160"/>
      <c r="M141" s="189"/>
      <c r="N141" s="189"/>
      <c r="O141" s="152"/>
      <c r="P141" s="152"/>
    </row>
    <row r="142" spans="1:16" ht="12.75" customHeight="1">
      <c r="A142" s="157" t="s">
        <v>440</v>
      </c>
      <c r="B142" s="141">
        <f>+'7.Balansstanden'!$F70</f>
        <v>0</v>
      </c>
      <c r="C142" s="141">
        <f>+'7.Balansstanden'!$H70</f>
        <v>0</v>
      </c>
      <c r="D142" s="190">
        <f t="shared" si="16"/>
        <v>0</v>
      </c>
      <c r="E142" s="141">
        <f>+'5.Verdelingsmatrix lasten'!$AM199</f>
        <v>0</v>
      </c>
      <c r="F142" s="141">
        <f>+'6.Verdelingsmatrix baten'!$AK199</f>
        <v>0</v>
      </c>
      <c r="G142" s="190">
        <f t="shared" si="13"/>
        <v>0</v>
      </c>
      <c r="H142" s="191">
        <f t="shared" si="14"/>
        <v>0</v>
      </c>
      <c r="I142" s="141">
        <f t="shared" si="15"/>
        <v>0</v>
      </c>
      <c r="J142" s="189"/>
      <c r="K142" s="160"/>
      <c r="L142" s="160"/>
      <c r="M142" s="189"/>
      <c r="N142" s="189"/>
      <c r="O142" s="152"/>
      <c r="P142" s="152"/>
    </row>
    <row r="143" spans="1:16" ht="12.75" customHeight="1">
      <c r="A143" s="157" t="s">
        <v>271</v>
      </c>
      <c r="B143" s="141">
        <f>+'7.Balansstanden'!$F71</f>
        <v>0</v>
      </c>
      <c r="C143" s="141">
        <f>+'7.Balansstanden'!$H71</f>
        <v>0</v>
      </c>
      <c r="D143" s="190">
        <f t="shared" si="16"/>
        <v>0</v>
      </c>
      <c r="E143" s="141">
        <f>+'5.Verdelingsmatrix lasten'!$AM200</f>
        <v>0</v>
      </c>
      <c r="F143" s="141">
        <f>+'6.Verdelingsmatrix baten'!$AK200</f>
        <v>0</v>
      </c>
      <c r="G143" s="190">
        <f t="shared" si="13"/>
        <v>0</v>
      </c>
      <c r="H143" s="191">
        <f t="shared" si="14"/>
        <v>0</v>
      </c>
      <c r="I143" s="141">
        <f t="shared" si="15"/>
        <v>0</v>
      </c>
      <c r="J143" s="189"/>
      <c r="K143" s="160"/>
      <c r="L143" s="160"/>
      <c r="M143" s="189"/>
      <c r="N143" s="189"/>
      <c r="O143" s="152"/>
      <c r="P143" s="152"/>
    </row>
    <row r="144" spans="1:16" ht="12.75" customHeight="1">
      <c r="A144" s="157" t="s">
        <v>272</v>
      </c>
      <c r="B144" s="141">
        <f>+'7.Balansstanden'!$F72</f>
        <v>0</v>
      </c>
      <c r="C144" s="141">
        <f>+'7.Balansstanden'!$H72</f>
        <v>0</v>
      </c>
      <c r="D144" s="190">
        <f t="shared" si="16"/>
        <v>0</v>
      </c>
      <c r="E144" s="141">
        <f>+'5.Verdelingsmatrix lasten'!$AM201</f>
        <v>0</v>
      </c>
      <c r="F144" s="141">
        <f>+'6.Verdelingsmatrix baten'!$AK201</f>
        <v>0</v>
      </c>
      <c r="G144" s="190">
        <f t="shared" si="13"/>
        <v>0</v>
      </c>
      <c r="H144" s="191">
        <f t="shared" si="14"/>
        <v>0</v>
      </c>
      <c r="I144" s="141">
        <f t="shared" si="15"/>
        <v>0</v>
      </c>
      <c r="J144" s="189"/>
      <c r="K144" s="160"/>
      <c r="L144" s="160"/>
      <c r="M144" s="189"/>
      <c r="N144" s="189"/>
      <c r="O144" s="152"/>
      <c r="P144" s="152"/>
    </row>
    <row r="145" spans="1:16" ht="12.75" customHeight="1">
      <c r="A145" s="157" t="s">
        <v>274</v>
      </c>
      <c r="B145" s="141">
        <f>+'7.Balansstanden'!$F73</f>
        <v>0</v>
      </c>
      <c r="C145" s="141">
        <f>+'7.Balansstanden'!$H73</f>
        <v>0</v>
      </c>
      <c r="D145" s="190">
        <f t="shared" si="16"/>
        <v>0</v>
      </c>
      <c r="E145" s="141">
        <f>+'5.Verdelingsmatrix lasten'!$AM202</f>
        <v>0</v>
      </c>
      <c r="F145" s="141">
        <f>+'6.Verdelingsmatrix baten'!$AK202</f>
        <v>0</v>
      </c>
      <c r="G145" s="190">
        <f t="shared" si="13"/>
        <v>0</v>
      </c>
      <c r="H145" s="191">
        <f t="shared" si="14"/>
        <v>0</v>
      </c>
      <c r="I145" s="141">
        <f t="shared" si="15"/>
        <v>0</v>
      </c>
      <c r="J145" s="189"/>
      <c r="K145" s="160"/>
      <c r="L145" s="160"/>
      <c r="M145" s="189"/>
      <c r="N145" s="189"/>
      <c r="O145" s="152"/>
      <c r="P145" s="152"/>
    </row>
    <row r="146" spans="1:16" ht="12.75" customHeight="1">
      <c r="A146" s="157" t="s">
        <v>441</v>
      </c>
      <c r="B146" s="141">
        <f>+'7.Balansstanden'!$F76</f>
        <v>0</v>
      </c>
      <c r="C146" s="141">
        <f>+'7.Balansstanden'!$H76</f>
        <v>0</v>
      </c>
      <c r="D146" s="190">
        <f>+C146-B146</f>
        <v>0</v>
      </c>
      <c r="E146" s="141">
        <f>+'5.Verdelingsmatrix lasten'!$AM206</f>
        <v>0</v>
      </c>
      <c r="F146" s="141">
        <f>+'6.Verdelingsmatrix baten'!$AK206</f>
        <v>0</v>
      </c>
      <c r="G146" s="190">
        <f t="shared" si="13"/>
        <v>0</v>
      </c>
      <c r="H146" s="191">
        <f t="shared" si="14"/>
        <v>0</v>
      </c>
      <c r="I146" s="141">
        <f t="shared" si="15"/>
        <v>0</v>
      </c>
      <c r="J146" s="189"/>
      <c r="K146" s="160"/>
      <c r="L146" s="160"/>
      <c r="M146" s="189"/>
      <c r="N146" s="189"/>
      <c r="O146" s="152"/>
      <c r="P146" s="152"/>
    </row>
    <row r="147" spans="1:16" ht="12.75" customHeight="1">
      <c r="A147" s="157" t="s">
        <v>442</v>
      </c>
      <c r="B147" s="141">
        <f>+'7.Balansstanden'!$F77</f>
        <v>0</v>
      </c>
      <c r="C147" s="141">
        <f>+'7.Balansstanden'!$H77</f>
        <v>0</v>
      </c>
      <c r="D147" s="190">
        <f aca="true" t="shared" si="17" ref="D147:D153">+C147-B147</f>
        <v>0</v>
      </c>
      <c r="E147" s="141">
        <f>+'5.Verdelingsmatrix lasten'!$AM207</f>
        <v>0</v>
      </c>
      <c r="F147" s="141">
        <f>+'6.Verdelingsmatrix baten'!$AK207</f>
        <v>0</v>
      </c>
      <c r="G147" s="190">
        <f t="shared" si="13"/>
        <v>0</v>
      </c>
      <c r="H147" s="191">
        <f t="shared" si="14"/>
        <v>0</v>
      </c>
      <c r="I147" s="141">
        <f t="shared" si="15"/>
        <v>0</v>
      </c>
      <c r="J147" s="189"/>
      <c r="K147" s="160"/>
      <c r="L147" s="160"/>
      <c r="M147" s="189"/>
      <c r="N147" s="189"/>
      <c r="O147" s="152"/>
      <c r="P147" s="152"/>
    </row>
    <row r="148" spans="1:16" ht="12.75" customHeight="1">
      <c r="A148" s="157" t="s">
        <v>278</v>
      </c>
      <c r="B148" s="141">
        <f>+'7.Balansstanden'!$F78</f>
        <v>0</v>
      </c>
      <c r="C148" s="141">
        <f>+'7.Balansstanden'!$H78</f>
        <v>0</v>
      </c>
      <c r="D148" s="190">
        <f t="shared" si="17"/>
        <v>0</v>
      </c>
      <c r="E148" s="141">
        <f>+'5.Verdelingsmatrix lasten'!$AM208</f>
        <v>0</v>
      </c>
      <c r="F148" s="141">
        <f>+'6.Verdelingsmatrix baten'!$AK208</f>
        <v>0</v>
      </c>
      <c r="G148" s="190">
        <f t="shared" si="13"/>
        <v>0</v>
      </c>
      <c r="H148" s="191">
        <f t="shared" si="14"/>
        <v>0</v>
      </c>
      <c r="I148" s="141">
        <f t="shared" si="15"/>
        <v>0</v>
      </c>
      <c r="J148" s="189"/>
      <c r="K148" s="160"/>
      <c r="L148" s="160"/>
      <c r="M148" s="189"/>
      <c r="N148" s="189"/>
      <c r="O148" s="152"/>
      <c r="P148" s="152"/>
    </row>
    <row r="149" spans="1:16" ht="12.75" customHeight="1">
      <c r="A149" s="157" t="s">
        <v>279</v>
      </c>
      <c r="B149" s="141">
        <f>+'7.Balansstanden'!$F79</f>
        <v>0</v>
      </c>
      <c r="C149" s="141">
        <f>+'7.Balansstanden'!$H79</f>
        <v>0</v>
      </c>
      <c r="D149" s="190">
        <f t="shared" si="17"/>
        <v>0</v>
      </c>
      <c r="E149" s="141">
        <f>+'5.Verdelingsmatrix lasten'!$AM209</f>
        <v>0</v>
      </c>
      <c r="F149" s="141">
        <f>+'6.Verdelingsmatrix baten'!$AK209</f>
        <v>0</v>
      </c>
      <c r="G149" s="190">
        <f t="shared" si="13"/>
        <v>0</v>
      </c>
      <c r="H149" s="191">
        <f t="shared" si="14"/>
        <v>0</v>
      </c>
      <c r="I149" s="141">
        <f t="shared" si="15"/>
        <v>0</v>
      </c>
      <c r="J149" s="189"/>
      <c r="K149" s="160"/>
      <c r="L149" s="160"/>
      <c r="M149" s="189"/>
      <c r="N149" s="189"/>
      <c r="O149" s="152"/>
      <c r="P149" s="152"/>
    </row>
    <row r="150" spans="1:16" ht="12.75" customHeight="1">
      <c r="A150" s="157" t="s">
        <v>444</v>
      </c>
      <c r="B150" s="232">
        <f>+'7.Balansstanden'!$F81</f>
        <v>0</v>
      </c>
      <c r="C150" s="232">
        <f>+'7.Balansstanden'!$H81</f>
        <v>0</v>
      </c>
      <c r="D150" s="234">
        <f t="shared" si="17"/>
        <v>0</v>
      </c>
      <c r="E150" s="232">
        <f>+'5.Verdelingsmatrix lasten'!$AM210</f>
        <v>0</v>
      </c>
      <c r="F150" s="232">
        <f>+'6.Verdelingsmatrix baten'!$AK210</f>
        <v>0</v>
      </c>
      <c r="G150" s="234">
        <f t="shared" si="13"/>
        <v>0</v>
      </c>
      <c r="H150" s="235">
        <f t="shared" si="14"/>
        <v>0</v>
      </c>
      <c r="I150" s="232">
        <f t="shared" si="15"/>
        <v>0</v>
      </c>
      <c r="J150" s="189"/>
      <c r="K150" s="160"/>
      <c r="L150" s="160"/>
      <c r="M150" s="189"/>
      <c r="N150" s="189"/>
      <c r="O150" s="152"/>
      <c r="P150" s="152"/>
    </row>
    <row r="151" spans="1:16" ht="12.75" customHeight="1">
      <c r="A151" s="157" t="s">
        <v>445</v>
      </c>
      <c r="B151" s="232">
        <f>+'7.Balansstanden'!$F82</f>
        <v>0</v>
      </c>
      <c r="C151" s="232">
        <f>+'7.Balansstanden'!$H82</f>
        <v>0</v>
      </c>
      <c r="D151" s="234">
        <f t="shared" si="17"/>
        <v>0</v>
      </c>
      <c r="E151" s="232">
        <f>+'5.Verdelingsmatrix lasten'!$AM211</f>
        <v>0</v>
      </c>
      <c r="F151" s="232">
        <f>+'6.Verdelingsmatrix baten'!$AK211</f>
        <v>0</v>
      </c>
      <c r="G151" s="234">
        <f t="shared" si="13"/>
        <v>0</v>
      </c>
      <c r="H151" s="235">
        <f t="shared" si="14"/>
        <v>0</v>
      </c>
      <c r="I151" s="232">
        <f t="shared" si="15"/>
        <v>0</v>
      </c>
      <c r="J151" s="189"/>
      <c r="K151" s="160"/>
      <c r="L151" s="160"/>
      <c r="M151" s="189"/>
      <c r="N151" s="189"/>
      <c r="O151" s="152"/>
      <c r="P151" s="152"/>
    </row>
    <row r="152" spans="1:16" ht="12.75" customHeight="1">
      <c r="A152" s="157" t="s">
        <v>446</v>
      </c>
      <c r="B152" s="232">
        <f>+'7.Balansstanden'!$F83</f>
        <v>0</v>
      </c>
      <c r="C152" s="232">
        <f>+'7.Balansstanden'!$H83</f>
        <v>0</v>
      </c>
      <c r="D152" s="234">
        <f t="shared" si="17"/>
        <v>0</v>
      </c>
      <c r="E152" s="232">
        <f>+'5.Verdelingsmatrix lasten'!$AM212</f>
        <v>0</v>
      </c>
      <c r="F152" s="232">
        <f>+'6.Verdelingsmatrix baten'!$AK212</f>
        <v>0</v>
      </c>
      <c r="G152" s="234">
        <f t="shared" si="13"/>
        <v>0</v>
      </c>
      <c r="H152" s="235">
        <f t="shared" si="14"/>
        <v>0</v>
      </c>
      <c r="I152" s="232">
        <f t="shared" si="15"/>
        <v>0</v>
      </c>
      <c r="J152" s="189"/>
      <c r="K152" s="160"/>
      <c r="L152" s="160"/>
      <c r="M152" s="189"/>
      <c r="N152" s="189"/>
      <c r="O152" s="152"/>
      <c r="P152" s="152"/>
    </row>
    <row r="153" spans="1:16" ht="12.75" customHeight="1" thickBot="1">
      <c r="A153" s="174" t="s">
        <v>447</v>
      </c>
      <c r="B153" s="175">
        <f>+'7.Balansstanden'!$F84</f>
        <v>0</v>
      </c>
      <c r="C153" s="175">
        <f>+'7.Balansstanden'!$H84</f>
        <v>0</v>
      </c>
      <c r="D153" s="192">
        <f t="shared" si="17"/>
        <v>0</v>
      </c>
      <c r="E153" s="175">
        <f>+'5.Verdelingsmatrix lasten'!$AM213</f>
        <v>0</v>
      </c>
      <c r="F153" s="175">
        <f>+'6.Verdelingsmatrix baten'!$AK213</f>
        <v>0</v>
      </c>
      <c r="G153" s="192">
        <f t="shared" si="13"/>
        <v>0</v>
      </c>
      <c r="H153" s="193">
        <f t="shared" si="14"/>
        <v>0</v>
      </c>
      <c r="I153" s="175">
        <f t="shared" si="15"/>
        <v>0</v>
      </c>
      <c r="J153" s="189"/>
      <c r="K153" s="160"/>
      <c r="L153" s="160"/>
      <c r="M153" s="189"/>
      <c r="N153" s="189"/>
      <c r="O153" s="152"/>
      <c r="P153" s="152"/>
    </row>
    <row r="154" spans="1:16" ht="12.75" customHeight="1">
      <c r="A154" s="178" t="s">
        <v>681</v>
      </c>
      <c r="B154" s="194"/>
      <c r="C154" s="195"/>
      <c r="D154" s="196"/>
      <c r="E154" s="195"/>
      <c r="F154" s="195"/>
      <c r="G154" s="197"/>
      <c r="H154" s="194">
        <f>SUM(H92:H153)</f>
        <v>0</v>
      </c>
      <c r="I154" s="194">
        <f>SUM(I92:I153)</f>
        <v>0</v>
      </c>
      <c r="J154" s="189"/>
      <c r="K154" s="189"/>
      <c r="L154" s="189"/>
      <c r="M154" s="189"/>
      <c r="N154" s="189"/>
      <c r="O154" s="152"/>
      <c r="P154" s="152"/>
    </row>
    <row r="155" spans="1:16" ht="12.75" customHeight="1">
      <c r="A155" s="183" t="s">
        <v>652</v>
      </c>
      <c r="B155" s="141">
        <f>+H154</f>
        <v>0</v>
      </c>
      <c r="C155" s="198"/>
      <c r="D155" s="199"/>
      <c r="E155" s="198"/>
      <c r="F155" s="198"/>
      <c r="G155" s="200"/>
      <c r="H155" s="198"/>
      <c r="I155" s="198"/>
      <c r="J155" s="189"/>
      <c r="K155" s="189"/>
      <c r="L155" s="189"/>
      <c r="M155" s="189"/>
      <c r="N155" s="189"/>
      <c r="O155" s="152"/>
      <c r="P155" s="152"/>
    </row>
    <row r="156" spans="1:16" ht="12.75" customHeight="1">
      <c r="A156" s="157" t="s">
        <v>672</v>
      </c>
      <c r="B156" s="141">
        <f>+I154/2</f>
        <v>0</v>
      </c>
      <c r="C156" s="201"/>
      <c r="D156" s="202"/>
      <c r="E156" s="198"/>
      <c r="F156" s="198"/>
      <c r="G156" s="200"/>
      <c r="H156" s="201"/>
      <c r="I156" s="201"/>
      <c r="J156" s="189"/>
      <c r="K156" s="189"/>
      <c r="L156" s="189"/>
      <c r="M156" s="189"/>
      <c r="N156" s="189"/>
      <c r="O156" s="152"/>
      <c r="P156" s="152"/>
    </row>
    <row r="157" spans="1:16" ht="12.75" customHeight="1">
      <c r="A157" s="157" t="s">
        <v>673</v>
      </c>
      <c r="B157" s="270" t="str">
        <f>IF(OR(SUM(B92:B132)=0,SUM(B133:B153)=0),"nvt",+B155/B156)</f>
        <v>nvt</v>
      </c>
      <c r="C157" s="201"/>
      <c r="D157" s="202"/>
      <c r="E157" s="198"/>
      <c r="F157" s="198"/>
      <c r="G157" s="200"/>
      <c r="H157" s="201"/>
      <c r="I157" s="201"/>
      <c r="J157" s="189"/>
      <c r="K157" s="189"/>
      <c r="L157" s="189"/>
      <c r="M157" s="189"/>
      <c r="N157" s="189"/>
      <c r="O157" s="152"/>
      <c r="P157" s="152"/>
    </row>
    <row r="158" spans="1:16" ht="12.75" customHeight="1">
      <c r="A158" s="277" t="s">
        <v>654</v>
      </c>
      <c r="B158" s="287" t="str">
        <f>IF(B157="nvt","onvoldoende",IF(B157&lt;=0.01,"voldoende","onvoldoende"))</f>
        <v>onvoldoende</v>
      </c>
      <c r="C158" s="279"/>
      <c r="D158" s="288"/>
      <c r="E158" s="279"/>
      <c r="F158" s="279"/>
      <c r="G158" s="279"/>
      <c r="H158" s="279"/>
      <c r="I158" s="289"/>
      <c r="J158" s="189"/>
      <c r="K158" s="189"/>
      <c r="L158" s="189"/>
      <c r="M158" s="189"/>
      <c r="N158" s="189"/>
      <c r="O158" s="152"/>
      <c r="P158" s="152"/>
    </row>
    <row r="159" spans="1:16" ht="12.75" customHeight="1">
      <c r="A159" s="125"/>
      <c r="B159" s="125"/>
      <c r="C159" s="125"/>
      <c r="D159" s="125"/>
      <c r="E159" s="125"/>
      <c r="F159" s="125"/>
      <c r="G159" s="189"/>
      <c r="H159" s="189"/>
      <c r="I159" s="189"/>
      <c r="J159" s="189"/>
      <c r="K159" s="189"/>
      <c r="L159" s="189"/>
      <c r="M159" s="189"/>
      <c r="N159" s="189"/>
      <c r="O159" s="152"/>
      <c r="P159" s="152"/>
    </row>
    <row r="160" spans="1:16" ht="12.75" customHeight="1">
      <c r="A160" s="290" t="s">
        <v>674</v>
      </c>
      <c r="B160" s="268"/>
      <c r="C160" s="125"/>
      <c r="D160" s="125"/>
      <c r="E160" s="125"/>
      <c r="F160" s="125"/>
      <c r="G160" s="189"/>
      <c r="H160" s="189"/>
      <c r="I160" s="189"/>
      <c r="J160" s="189"/>
      <c r="K160" s="189"/>
      <c r="L160" s="189"/>
      <c r="M160" s="189"/>
      <c r="N160" s="189"/>
      <c r="O160" s="152"/>
      <c r="P160" s="152"/>
    </row>
    <row r="161" spans="1:16" ht="12.75" customHeight="1">
      <c r="A161" s="183" t="s">
        <v>675</v>
      </c>
      <c r="B161" s="203">
        <f>ABS(+'5.Verdelingsmatrix lasten'!$C$218)</f>
        <v>0</v>
      </c>
      <c r="C161" s="125"/>
      <c r="D161" s="125"/>
      <c r="E161" s="125"/>
      <c r="F161" s="125"/>
      <c r="G161" s="189"/>
      <c r="H161" s="189"/>
      <c r="I161" s="189"/>
      <c r="J161" s="189"/>
      <c r="K161" s="189"/>
      <c r="L161" s="189"/>
      <c r="M161" s="189"/>
      <c r="N161" s="189"/>
      <c r="O161" s="152"/>
      <c r="P161" s="152"/>
    </row>
    <row r="162" spans="1:16" ht="12.75" customHeight="1">
      <c r="A162" s="183" t="s">
        <v>669</v>
      </c>
      <c r="B162" s="204">
        <f>ABS(+'6.Verdelingsmatrix baten'!$C$218)</f>
        <v>0</v>
      </c>
      <c r="C162" s="125"/>
      <c r="D162" s="125"/>
      <c r="E162" s="125"/>
      <c r="F162" s="125"/>
      <c r="G162" s="189"/>
      <c r="H162" s="189"/>
      <c r="I162" s="189"/>
      <c r="J162" s="189"/>
      <c r="K162" s="189"/>
      <c r="L162" s="189"/>
      <c r="M162" s="189"/>
      <c r="N162" s="189"/>
      <c r="O162" s="152"/>
      <c r="P162" s="152"/>
    </row>
    <row r="163" spans="1:16" ht="12.75" customHeight="1">
      <c r="A163" s="183" t="s">
        <v>661</v>
      </c>
      <c r="B163" s="205">
        <f>ABS(B161)+ABS(B162)</f>
        <v>0</v>
      </c>
      <c r="C163" s="125"/>
      <c r="D163" s="125"/>
      <c r="E163" s="125"/>
      <c r="F163" s="125"/>
      <c r="G163" s="189"/>
      <c r="H163" s="189"/>
      <c r="I163" s="189"/>
      <c r="J163" s="189"/>
      <c r="K163" s="189"/>
      <c r="L163" s="189"/>
      <c r="M163" s="189"/>
      <c r="N163" s="189"/>
      <c r="O163" s="152"/>
      <c r="P163" s="152"/>
    </row>
    <row r="164" spans="1:16" ht="12.75" customHeight="1">
      <c r="A164" s="183" t="s">
        <v>676</v>
      </c>
      <c r="B164" s="275" t="e">
        <f>+$B$163/$A$28</f>
        <v>#DIV/0!</v>
      </c>
      <c r="C164" s="125"/>
      <c r="D164" s="125"/>
      <c r="E164" s="125"/>
      <c r="F164" s="125"/>
      <c r="G164" s="189"/>
      <c r="H164" s="189"/>
      <c r="I164" s="189"/>
      <c r="J164" s="189"/>
      <c r="K164" s="189"/>
      <c r="L164" s="189"/>
      <c r="M164" s="189"/>
      <c r="N164" s="189"/>
      <c r="O164" s="152"/>
      <c r="P164" s="152"/>
    </row>
    <row r="165" spans="1:16" ht="12.75" customHeight="1">
      <c r="A165" s="277" t="s">
        <v>654</v>
      </c>
      <c r="B165" s="271" t="e">
        <f>IF(B164&lt;=0.01,"voldoende","onvoldoende")</f>
        <v>#DIV/0!</v>
      </c>
      <c r="C165" s="125"/>
      <c r="D165" s="125"/>
      <c r="E165" s="125"/>
      <c r="F165" s="125"/>
      <c r="G165" s="189"/>
      <c r="H165" s="189"/>
      <c r="I165" s="189"/>
      <c r="J165" s="189"/>
      <c r="K165" s="189"/>
      <c r="L165" s="189"/>
      <c r="M165" s="189"/>
      <c r="N165" s="189"/>
      <c r="O165" s="152"/>
      <c r="P165" s="152"/>
    </row>
    <row r="166" spans="1:16" ht="12.75" customHeight="1">
      <c r="A166" s="125"/>
      <c r="B166" s="125"/>
      <c r="C166" s="125"/>
      <c r="D166" s="125"/>
      <c r="E166" s="125"/>
      <c r="F166" s="125"/>
      <c r="G166" s="189"/>
      <c r="H166" s="189"/>
      <c r="I166" s="189"/>
      <c r="J166" s="189"/>
      <c r="K166" s="189"/>
      <c r="L166" s="189"/>
      <c r="M166" s="189"/>
      <c r="N166" s="189"/>
      <c r="O166" s="152"/>
      <c r="P166" s="152"/>
    </row>
    <row r="167" spans="1:16" s="16" customFormat="1" ht="13.5" customHeight="1">
      <c r="A167" s="290" t="s">
        <v>677</v>
      </c>
      <c r="B167" s="273"/>
      <c r="C167" s="273"/>
      <c r="D167" s="273"/>
      <c r="E167" s="268"/>
      <c r="F167" s="131"/>
      <c r="G167" s="206"/>
      <c r="H167" s="206"/>
      <c r="I167" s="206"/>
      <c r="J167" s="206"/>
      <c r="K167" s="206"/>
      <c r="L167" s="206"/>
      <c r="M167" s="206"/>
      <c r="N167" s="206"/>
      <c r="O167" s="207"/>
      <c r="P167" s="207"/>
    </row>
    <row r="168" spans="1:16" s="16" customFormat="1" ht="13.5" customHeight="1">
      <c r="A168" s="208"/>
      <c r="B168" s="209" t="s">
        <v>668</v>
      </c>
      <c r="C168" s="209" t="s">
        <v>669</v>
      </c>
      <c r="D168" s="209" t="s">
        <v>678</v>
      </c>
      <c r="E168" s="210" t="s">
        <v>679</v>
      </c>
      <c r="F168" s="131"/>
      <c r="G168" s="206"/>
      <c r="H168" s="206"/>
      <c r="I168" s="206"/>
      <c r="J168" s="206"/>
      <c r="K168" s="206"/>
      <c r="L168" s="206"/>
      <c r="M168" s="206"/>
      <c r="N168" s="206"/>
      <c r="O168" s="207"/>
      <c r="P168" s="207"/>
    </row>
    <row r="169" spans="1:16" s="16" customFormat="1" ht="13.5" customHeight="1">
      <c r="A169" s="211" t="s">
        <v>37</v>
      </c>
      <c r="B169" s="190">
        <f>+'5.Verdelingsmatrix lasten'!$G$218</f>
        <v>0</v>
      </c>
      <c r="C169" s="190">
        <f>+'6.Verdelingsmatrix baten'!$F$218</f>
        <v>0</v>
      </c>
      <c r="D169" s="190">
        <f aca="true" t="shared" si="18" ref="D169:D174">ABS(B169-C169)</f>
        <v>0</v>
      </c>
      <c r="E169" s="190">
        <f aca="true" t="shared" si="19" ref="E169:E174">ABS(B169)+ABS(C169)</f>
        <v>0</v>
      </c>
      <c r="F169" s="131"/>
      <c r="G169" s="206"/>
      <c r="H169" s="212"/>
      <c r="I169" s="212"/>
      <c r="J169" s="206"/>
      <c r="K169" s="206"/>
      <c r="L169" s="206"/>
      <c r="M169" s="206"/>
      <c r="N169" s="206"/>
      <c r="O169" s="207"/>
      <c r="P169" s="207"/>
    </row>
    <row r="170" spans="1:16" s="16" customFormat="1" ht="13.5" customHeight="1">
      <c r="A170" s="211" t="s">
        <v>38</v>
      </c>
      <c r="B170" s="190">
        <f>+'5.Verdelingsmatrix lasten'!$H$218</f>
        <v>0</v>
      </c>
      <c r="C170" s="190">
        <f>+'6.Verdelingsmatrix baten'!$G$218</f>
        <v>0</v>
      </c>
      <c r="D170" s="190">
        <f t="shared" si="18"/>
        <v>0</v>
      </c>
      <c r="E170" s="190">
        <f t="shared" si="19"/>
        <v>0</v>
      </c>
      <c r="F170" s="131"/>
      <c r="G170" s="206"/>
      <c r="H170" s="212"/>
      <c r="I170" s="212"/>
      <c r="J170" s="206"/>
      <c r="K170" s="206"/>
      <c r="L170" s="206"/>
      <c r="M170" s="206"/>
      <c r="N170" s="206"/>
      <c r="O170" s="207"/>
      <c r="P170" s="207"/>
    </row>
    <row r="171" spans="1:16" s="16" customFormat="1" ht="13.5" customHeight="1">
      <c r="A171" s="211" t="s">
        <v>64</v>
      </c>
      <c r="B171" s="190">
        <f>+'5.Verdelingsmatrix lasten'!$AH$218</f>
        <v>0</v>
      </c>
      <c r="C171" s="190">
        <f>+'6.Verdelingsmatrix baten'!$AF$218</f>
        <v>0</v>
      </c>
      <c r="D171" s="190">
        <f t="shared" si="18"/>
        <v>0</v>
      </c>
      <c r="E171" s="190">
        <f t="shared" si="19"/>
        <v>0</v>
      </c>
      <c r="F171" s="131"/>
      <c r="G171" s="206"/>
      <c r="H171" s="212"/>
      <c r="I171" s="212"/>
      <c r="J171" s="206"/>
      <c r="K171" s="206"/>
      <c r="L171" s="206"/>
      <c r="M171" s="206"/>
      <c r="N171" s="206"/>
      <c r="O171" s="207"/>
      <c r="P171" s="207"/>
    </row>
    <row r="172" spans="1:16" s="16" customFormat="1" ht="13.5" customHeight="1">
      <c r="A172" s="211" t="s">
        <v>65</v>
      </c>
      <c r="B172" s="190">
        <f>+'5.Verdelingsmatrix lasten'!$AI$218</f>
        <v>0</v>
      </c>
      <c r="C172" s="190">
        <f>+'6.Verdelingsmatrix baten'!$AG$218</f>
        <v>0</v>
      </c>
      <c r="D172" s="190">
        <f t="shared" si="18"/>
        <v>0</v>
      </c>
      <c r="E172" s="190">
        <f t="shared" si="19"/>
        <v>0</v>
      </c>
      <c r="F172" s="131"/>
      <c r="G172" s="206"/>
      <c r="H172" s="212"/>
      <c r="I172" s="212"/>
      <c r="J172" s="206"/>
      <c r="K172" s="206"/>
      <c r="L172" s="206"/>
      <c r="M172" s="206"/>
      <c r="N172" s="206"/>
      <c r="O172" s="207"/>
      <c r="P172" s="207"/>
    </row>
    <row r="173" spans="1:14" s="16" customFormat="1" ht="13.5" customHeight="1">
      <c r="A173" s="211" t="s">
        <v>680</v>
      </c>
      <c r="B173" s="190">
        <f>+'5.Verdelingsmatrix lasten'!$AJ$218+'5.Verdelingsmatrix lasten'!$AK$218</f>
        <v>0</v>
      </c>
      <c r="C173" s="190">
        <f>+'6.Verdelingsmatrix baten'!$AH$218+'6.Verdelingsmatrix baten'!$AI$218</f>
        <v>0</v>
      </c>
      <c r="D173" s="190">
        <f t="shared" si="18"/>
        <v>0</v>
      </c>
      <c r="E173" s="190">
        <f t="shared" si="19"/>
        <v>0</v>
      </c>
      <c r="F173" s="131"/>
      <c r="G173" s="212"/>
      <c r="H173" s="212"/>
      <c r="I173" s="212"/>
      <c r="J173" s="212"/>
      <c r="K173" s="212"/>
      <c r="L173" s="212"/>
      <c r="M173" s="212"/>
      <c r="N173" s="212"/>
    </row>
    <row r="174" spans="1:14" s="16" customFormat="1" ht="13.5" customHeight="1" thickBot="1">
      <c r="A174" s="211" t="s">
        <v>68</v>
      </c>
      <c r="B174" s="190">
        <f>+'5.Verdelingsmatrix lasten'!$AL$218</f>
        <v>0</v>
      </c>
      <c r="C174" s="190">
        <f>+'6.Verdelingsmatrix baten'!$AJ$218</f>
        <v>0</v>
      </c>
      <c r="D174" s="190">
        <f t="shared" si="18"/>
        <v>0</v>
      </c>
      <c r="E174" s="190">
        <f t="shared" si="19"/>
        <v>0</v>
      </c>
      <c r="F174" s="131"/>
      <c r="G174" s="212"/>
      <c r="H174" s="212"/>
      <c r="I174" s="212"/>
      <c r="J174" s="212"/>
      <c r="K174" s="212"/>
      <c r="L174" s="212"/>
      <c r="M174" s="212"/>
      <c r="N174" s="212"/>
    </row>
    <row r="175" spans="1:18" s="16" customFormat="1" ht="12.75" customHeight="1">
      <c r="A175" s="213" t="s">
        <v>681</v>
      </c>
      <c r="B175" s="194"/>
      <c r="C175" s="194"/>
      <c r="D175" s="194">
        <f>SUM(D169:D174)</f>
        <v>0</v>
      </c>
      <c r="E175" s="194">
        <f>SUM(E169:E174)</f>
        <v>0</v>
      </c>
      <c r="F175" s="131"/>
      <c r="G175" s="125"/>
      <c r="H175" s="125"/>
      <c r="I175" s="125"/>
      <c r="J175" s="125"/>
      <c r="K175" s="125"/>
      <c r="L175" s="125"/>
      <c r="M175" s="125"/>
      <c r="N175" s="125"/>
      <c r="O175" s="10"/>
      <c r="P175" s="10"/>
      <c r="Q175" s="10"/>
      <c r="R175" s="10"/>
    </row>
    <row r="176" spans="1:18" s="16" customFormat="1" ht="12.75" customHeight="1">
      <c r="A176" s="211" t="s">
        <v>652</v>
      </c>
      <c r="B176" s="190">
        <f>+D175</f>
        <v>0</v>
      </c>
      <c r="C176" s="214"/>
      <c r="D176" s="214"/>
      <c r="E176" s="214"/>
      <c r="F176" s="131"/>
      <c r="G176" s="125"/>
      <c r="H176" s="125"/>
      <c r="I176" s="125"/>
      <c r="J176" s="125"/>
      <c r="K176" s="125"/>
      <c r="L176" s="125"/>
      <c r="M176" s="125"/>
      <c r="N176" s="125"/>
      <c r="O176" s="10"/>
      <c r="P176" s="10"/>
      <c r="Q176" s="10"/>
      <c r="R176" s="10"/>
    </row>
    <row r="177" spans="1:18" s="16" customFormat="1" ht="12.75" customHeight="1">
      <c r="A177" s="211" t="s">
        <v>682</v>
      </c>
      <c r="B177" s="275" t="e">
        <f>$B$176/$A$28</f>
        <v>#DIV/0!</v>
      </c>
      <c r="C177" s="215"/>
      <c r="D177" s="215"/>
      <c r="E177" s="215"/>
      <c r="F177" s="131"/>
      <c r="G177" s="125"/>
      <c r="H177" s="125"/>
      <c r="I177" s="125"/>
      <c r="J177" s="125"/>
      <c r="K177" s="125"/>
      <c r="L177" s="125"/>
      <c r="M177" s="125"/>
      <c r="N177" s="125"/>
      <c r="O177" s="10"/>
      <c r="P177" s="10"/>
      <c r="Q177" s="10"/>
      <c r="R177" s="10"/>
    </row>
    <row r="178" spans="1:18" s="16" customFormat="1" ht="12.75" customHeight="1">
      <c r="A178" s="277" t="s">
        <v>654</v>
      </c>
      <c r="B178" s="287" t="e">
        <f>IF(B177&lt;=0.01,"voldoende","onvoldoende")</f>
        <v>#DIV/0!</v>
      </c>
      <c r="C178" s="291"/>
      <c r="D178" s="291"/>
      <c r="E178" s="289"/>
      <c r="F178" s="131"/>
      <c r="G178" s="125"/>
      <c r="H178" s="125"/>
      <c r="I178" s="125"/>
      <c r="J178" s="125"/>
      <c r="K178" s="125"/>
      <c r="L178" s="125"/>
      <c r="M178" s="125"/>
      <c r="N178" s="125"/>
      <c r="O178" s="10"/>
      <c r="P178" s="10"/>
      <c r="Q178" s="10"/>
      <c r="R178" s="10"/>
    </row>
    <row r="179" spans="1:18" s="16" customFormat="1" ht="12.75" customHeight="1">
      <c r="A179" s="132"/>
      <c r="B179" s="132"/>
      <c r="C179" s="132"/>
      <c r="D179" s="132"/>
      <c r="E179" s="216"/>
      <c r="F179" s="131"/>
      <c r="G179" s="125"/>
      <c r="H179" s="125"/>
      <c r="I179" s="125"/>
      <c r="J179" s="125"/>
      <c r="K179" s="125"/>
      <c r="L179" s="125"/>
      <c r="M179" s="125"/>
      <c r="N179" s="125"/>
      <c r="O179" s="10"/>
      <c r="P179" s="10"/>
      <c r="Q179" s="10"/>
      <c r="R179" s="10"/>
    </row>
    <row r="180" spans="1:18" s="16" customFormat="1" ht="12.75" customHeight="1">
      <c r="A180" s="290" t="s">
        <v>683</v>
      </c>
      <c r="B180" s="292"/>
      <c r="C180" s="292"/>
      <c r="D180" s="293"/>
      <c r="E180" s="217"/>
      <c r="F180" s="218"/>
      <c r="G180" s="125"/>
      <c r="H180" s="125"/>
      <c r="I180" s="125"/>
      <c r="J180" s="125"/>
      <c r="K180" s="125"/>
      <c r="L180" s="125"/>
      <c r="M180" s="125"/>
      <c r="N180" s="125"/>
      <c r="O180" s="10"/>
      <c r="P180" s="10"/>
      <c r="Q180" s="10"/>
      <c r="R180" s="10"/>
    </row>
    <row r="181" spans="1:14" ht="12.75">
      <c r="A181" s="294"/>
      <c r="B181" s="219" t="s">
        <v>684</v>
      </c>
      <c r="C181" s="219" t="s">
        <v>685</v>
      </c>
      <c r="D181" s="295" t="s">
        <v>661</v>
      </c>
      <c r="E181" s="220"/>
      <c r="F181" s="220"/>
      <c r="G181" s="125"/>
      <c r="H181" s="125"/>
      <c r="I181" s="125"/>
      <c r="J181" s="125"/>
      <c r="K181" s="125"/>
      <c r="L181" s="125"/>
      <c r="M181" s="125"/>
      <c r="N181" s="125"/>
    </row>
    <row r="182" spans="1:14" ht="12.75">
      <c r="A182" s="302" t="s">
        <v>686</v>
      </c>
      <c r="B182" s="221">
        <f>+'5.Verdelingsmatrix lasten'!$Z$132+'5.Verdelingsmatrix lasten'!$Z$138</f>
        <v>0</v>
      </c>
      <c r="C182" s="221">
        <f>+'6.Verdelingsmatrix baten'!$X$132+'6.Verdelingsmatrix baten'!$X$138</f>
        <v>0</v>
      </c>
      <c r="D182" s="296">
        <f>+ABS(B182)+ABS(C182)</f>
        <v>0</v>
      </c>
      <c r="E182" s="222"/>
      <c r="F182" s="223"/>
      <c r="G182" s="125"/>
      <c r="H182" s="125"/>
      <c r="I182" s="125"/>
      <c r="J182" s="125"/>
      <c r="K182" s="125"/>
      <c r="L182" s="125"/>
      <c r="M182" s="125"/>
      <c r="N182" s="125"/>
    </row>
    <row r="183" spans="1:14" ht="12.75">
      <c r="A183" s="302" t="s">
        <v>687</v>
      </c>
      <c r="B183" s="221">
        <f>+'5.Verdelingsmatrix lasten'!$AA$132+'5.Verdelingsmatrix lasten'!$AA$138</f>
        <v>0</v>
      </c>
      <c r="C183" s="221">
        <f>+'6.Verdelingsmatrix baten'!$Y$132+'6.Verdelingsmatrix baten'!$Y$138</f>
        <v>0</v>
      </c>
      <c r="D183" s="296">
        <f aca="true" t="shared" si="20" ref="D183:D188">+ABS(B183)+ABS(C183)</f>
        <v>0</v>
      </c>
      <c r="E183" s="222"/>
      <c r="F183" s="223"/>
      <c r="G183" s="125"/>
      <c r="H183" s="125"/>
      <c r="I183" s="125"/>
      <c r="J183" s="125"/>
      <c r="K183" s="125"/>
      <c r="L183" s="125"/>
      <c r="M183" s="125"/>
      <c r="N183" s="125"/>
    </row>
    <row r="184" spans="1:14" ht="12.75">
      <c r="A184" s="302" t="s">
        <v>688</v>
      </c>
      <c r="B184" s="221">
        <f>+'5.Verdelingsmatrix lasten'!$AB$132+'5.Verdelingsmatrix lasten'!$AB$138</f>
        <v>0</v>
      </c>
      <c r="C184" s="221">
        <f>+'6.Verdelingsmatrix baten'!$Z$132+'6.Verdelingsmatrix baten'!$Z$138</f>
        <v>0</v>
      </c>
      <c r="D184" s="296">
        <f t="shared" si="20"/>
        <v>0</v>
      </c>
      <c r="E184" s="222"/>
      <c r="F184" s="223"/>
      <c r="G184" s="125"/>
      <c r="H184" s="125"/>
      <c r="I184" s="125"/>
      <c r="J184" s="125"/>
      <c r="K184" s="125"/>
      <c r="L184" s="125"/>
      <c r="M184" s="125"/>
      <c r="N184" s="125"/>
    </row>
    <row r="185" spans="1:14" ht="12.75">
      <c r="A185" s="302" t="s">
        <v>689</v>
      </c>
      <c r="B185" s="221">
        <f>+'5.Verdelingsmatrix lasten'!$AC$132+'5.Verdelingsmatrix lasten'!$AC$138</f>
        <v>0</v>
      </c>
      <c r="C185" s="221">
        <f>+'6.Verdelingsmatrix baten'!$AA$132+'6.Verdelingsmatrix baten'!$AA$138</f>
        <v>0</v>
      </c>
      <c r="D185" s="296">
        <f t="shared" si="20"/>
        <v>0</v>
      </c>
      <c r="E185" s="222"/>
      <c r="F185" s="223"/>
      <c r="G185" s="125"/>
      <c r="H185" s="125"/>
      <c r="I185" s="125"/>
      <c r="J185" s="125"/>
      <c r="K185" s="125"/>
      <c r="L185" s="125"/>
      <c r="M185" s="125"/>
      <c r="N185" s="125"/>
    </row>
    <row r="186" spans="1:14" ht="12.75">
      <c r="A186" s="302" t="s">
        <v>690</v>
      </c>
      <c r="B186" s="221">
        <f>+'5.Verdelingsmatrix lasten'!$AD$132+'5.Verdelingsmatrix lasten'!$AD$138</f>
        <v>0</v>
      </c>
      <c r="C186" s="221">
        <f>+'6.Verdelingsmatrix baten'!$AB$132+'6.Verdelingsmatrix baten'!$AB$138</f>
        <v>0</v>
      </c>
      <c r="D186" s="296">
        <f t="shared" si="20"/>
        <v>0</v>
      </c>
      <c r="E186" s="222"/>
      <c r="F186" s="223"/>
      <c r="G186" s="125"/>
      <c r="H186" s="125"/>
      <c r="I186" s="125"/>
      <c r="J186" s="125"/>
      <c r="K186" s="125"/>
      <c r="L186" s="125"/>
      <c r="M186" s="125"/>
      <c r="N186" s="125"/>
    </row>
    <row r="187" spans="1:14" ht="12.75">
      <c r="A187" s="302" t="s">
        <v>691</v>
      </c>
      <c r="B187" s="221">
        <f>+'5.Verdelingsmatrix lasten'!$AE$132+'5.Verdelingsmatrix lasten'!$AE$138</f>
        <v>0</v>
      </c>
      <c r="C187" s="221">
        <f>+'6.Verdelingsmatrix baten'!$AC$132+'6.Verdelingsmatrix baten'!$AC$138</f>
        <v>0</v>
      </c>
      <c r="D187" s="296">
        <f t="shared" si="20"/>
        <v>0</v>
      </c>
      <c r="E187" s="222"/>
      <c r="F187" s="223"/>
      <c r="G187" s="125"/>
      <c r="H187" s="125"/>
      <c r="I187" s="125"/>
      <c r="J187" s="125"/>
      <c r="K187" s="125"/>
      <c r="L187" s="125"/>
      <c r="M187" s="125"/>
      <c r="N187" s="125"/>
    </row>
    <row r="188" spans="1:14" ht="12.75">
      <c r="A188" s="302" t="s">
        <v>692</v>
      </c>
      <c r="B188" s="221">
        <f>+'5.Verdelingsmatrix lasten'!$AG$132+'5.Verdelingsmatrix lasten'!$AG$138</f>
        <v>0</v>
      </c>
      <c r="C188" s="221">
        <f>+'6.Verdelingsmatrix baten'!$AE$132+'6.Verdelingsmatrix baten'!$AE$138</f>
        <v>0</v>
      </c>
      <c r="D188" s="296">
        <f t="shared" si="20"/>
        <v>0</v>
      </c>
      <c r="E188" s="222"/>
      <c r="F188" s="223"/>
      <c r="G188" s="125"/>
      <c r="H188" s="125"/>
      <c r="I188" s="125"/>
      <c r="J188" s="125"/>
      <c r="K188" s="125"/>
      <c r="L188" s="125"/>
      <c r="M188" s="125"/>
      <c r="N188" s="125"/>
    </row>
    <row r="189" spans="1:14" ht="12.75">
      <c r="A189" s="303" t="s">
        <v>681</v>
      </c>
      <c r="B189" s="221"/>
      <c r="C189" s="221"/>
      <c r="D189" s="296">
        <f>SUM(D182:D188)</f>
        <v>0</v>
      </c>
      <c r="E189" s="222"/>
      <c r="F189" s="223"/>
      <c r="G189" s="125"/>
      <c r="H189" s="125"/>
      <c r="I189" s="125"/>
      <c r="J189" s="125"/>
      <c r="K189" s="125"/>
      <c r="L189" s="125"/>
      <c r="M189" s="125"/>
      <c r="N189" s="125"/>
    </row>
    <row r="190" spans="1:14" ht="12.75">
      <c r="A190" s="304" t="s">
        <v>693</v>
      </c>
      <c r="B190" s="224"/>
      <c r="C190" s="224"/>
      <c r="D190" s="297" t="e">
        <f>D189/($A$28)</f>
        <v>#DIV/0!</v>
      </c>
      <c r="E190" s="222"/>
      <c r="F190" s="223"/>
      <c r="G190" s="125"/>
      <c r="H190" s="125"/>
      <c r="I190" s="125"/>
      <c r="J190" s="125"/>
      <c r="K190" s="125"/>
      <c r="L190" s="125"/>
      <c r="M190" s="125"/>
      <c r="N190" s="125"/>
    </row>
    <row r="191" spans="1:14" ht="12.75">
      <c r="A191" s="277" t="s">
        <v>654</v>
      </c>
      <c r="B191" s="291"/>
      <c r="C191" s="291"/>
      <c r="D191" s="271" t="e">
        <f>IF(D190&lt;=0.01,"voldoende","onvoldoende")</f>
        <v>#DIV/0!</v>
      </c>
      <c r="E191" s="222"/>
      <c r="F191" s="223"/>
      <c r="G191" s="123"/>
      <c r="H191" s="125"/>
      <c r="I191" s="125"/>
      <c r="J191" s="125"/>
      <c r="K191" s="125"/>
      <c r="L191" s="125"/>
      <c r="M191" s="125"/>
      <c r="N191" s="125"/>
    </row>
    <row r="192" spans="1:14" ht="12.75">
      <c r="A192" s="225"/>
      <c r="B192" s="222"/>
      <c r="C192" s="222"/>
      <c r="D192" s="222"/>
      <c r="E192" s="222"/>
      <c r="F192" s="223"/>
      <c r="G192" s="123"/>
      <c r="H192" s="125"/>
      <c r="I192" s="125"/>
      <c r="J192" s="125"/>
      <c r="K192" s="125"/>
      <c r="L192" s="125"/>
      <c r="M192" s="125"/>
      <c r="N192" s="125"/>
    </row>
    <row r="193" spans="1:14" ht="12.75">
      <c r="A193" s="290" t="s">
        <v>694</v>
      </c>
      <c r="B193" s="298"/>
      <c r="C193" s="222"/>
      <c r="D193" s="222"/>
      <c r="E193" s="222"/>
      <c r="F193" s="223"/>
      <c r="G193" s="123"/>
      <c r="H193" s="125"/>
      <c r="I193" s="125"/>
      <c r="J193" s="125"/>
      <c r="K193" s="125"/>
      <c r="L193" s="125"/>
      <c r="M193" s="125"/>
      <c r="N193" s="125"/>
    </row>
    <row r="194" spans="1:14" ht="12.75">
      <c r="A194" s="294"/>
      <c r="B194" s="295" t="s">
        <v>685</v>
      </c>
      <c r="C194" s="222"/>
      <c r="D194" s="222"/>
      <c r="E194" s="222"/>
      <c r="F194" s="223"/>
      <c r="G194" s="123"/>
      <c r="H194" s="125"/>
      <c r="I194" s="125"/>
      <c r="J194" s="125"/>
      <c r="K194" s="125"/>
      <c r="L194" s="125"/>
      <c r="M194" s="125"/>
      <c r="N194" s="125"/>
    </row>
    <row r="195" spans="1:14" ht="12.75">
      <c r="A195" s="305" t="s">
        <v>695</v>
      </c>
      <c r="B195" s="299">
        <f>+'6.Verdelingsmatrix baten'!$AK$93</f>
        <v>0</v>
      </c>
      <c r="C195" s="222"/>
      <c r="D195" s="222"/>
      <c r="E195" s="222"/>
      <c r="F195" s="223"/>
      <c r="G195" s="123"/>
      <c r="H195" s="125"/>
      <c r="I195" s="125"/>
      <c r="J195" s="125"/>
      <c r="K195" s="125"/>
      <c r="L195" s="125"/>
      <c r="M195" s="125"/>
      <c r="N195" s="125"/>
    </row>
    <row r="196" spans="1:14" ht="12.75">
      <c r="A196" s="302" t="s">
        <v>696</v>
      </c>
      <c r="B196" s="300">
        <f>+'6.Verdelingsmatrix baten'!$M$93</f>
        <v>0</v>
      </c>
      <c r="C196" s="222"/>
      <c r="D196" s="222"/>
      <c r="E196" s="222"/>
      <c r="F196" s="223"/>
      <c r="G196" s="123"/>
      <c r="H196" s="125"/>
      <c r="I196" s="125"/>
      <c r="J196" s="125"/>
      <c r="K196" s="125"/>
      <c r="L196" s="125"/>
      <c r="M196" s="125"/>
      <c r="N196" s="125"/>
    </row>
    <row r="197" spans="1:14" ht="12.75">
      <c r="A197" s="302" t="s">
        <v>697</v>
      </c>
      <c r="B197" s="300">
        <f>ABS(B195-B196)</f>
        <v>0</v>
      </c>
      <c r="C197" s="222"/>
      <c r="D197" s="222"/>
      <c r="E197" s="222"/>
      <c r="F197" s="223"/>
      <c r="G197" s="123"/>
      <c r="H197" s="125"/>
      <c r="I197" s="125"/>
      <c r="J197" s="125"/>
      <c r="K197" s="125"/>
      <c r="L197" s="125"/>
      <c r="M197" s="125"/>
      <c r="N197" s="125"/>
    </row>
    <row r="198" spans="1:14" ht="12.75">
      <c r="A198" s="304" t="s">
        <v>698</v>
      </c>
      <c r="B198" s="297">
        <f>IF(B195=0,0,+B197/B195)</f>
        <v>0</v>
      </c>
      <c r="C198" s="222"/>
      <c r="D198" s="222"/>
      <c r="E198" s="222"/>
      <c r="F198" s="223"/>
      <c r="G198" s="123"/>
      <c r="H198" s="125"/>
      <c r="I198" s="125"/>
      <c r="J198" s="125"/>
      <c r="K198" s="125"/>
      <c r="L198" s="125"/>
      <c r="M198" s="125"/>
      <c r="N198" s="125"/>
    </row>
    <row r="199" spans="1:14" ht="12.75">
      <c r="A199" s="277" t="s">
        <v>654</v>
      </c>
      <c r="B199" s="271" t="str">
        <f>IF(B198&lt;=0.01,"voldoende","onvoldoende")</f>
        <v>voldoende</v>
      </c>
      <c r="C199" s="222"/>
      <c r="D199" s="222"/>
      <c r="E199" s="222"/>
      <c r="F199" s="223"/>
      <c r="G199" s="123"/>
      <c r="H199" s="125"/>
      <c r="I199" s="125"/>
      <c r="J199" s="125"/>
      <c r="K199" s="125"/>
      <c r="L199" s="125"/>
      <c r="M199" s="125"/>
      <c r="N199" s="125"/>
    </row>
    <row r="200" spans="1:14" ht="12.75">
      <c r="A200" s="225"/>
      <c r="B200" s="222"/>
      <c r="C200" s="222"/>
      <c r="D200" s="222"/>
      <c r="E200" s="222"/>
      <c r="F200" s="223"/>
      <c r="G200" s="123"/>
      <c r="H200" s="125"/>
      <c r="I200" s="125"/>
      <c r="J200" s="125"/>
      <c r="K200" s="125"/>
      <c r="L200" s="125"/>
      <c r="M200" s="125"/>
      <c r="N200" s="125"/>
    </row>
    <row r="201" spans="1:14" ht="12.75">
      <c r="A201" s="267" t="s">
        <v>764</v>
      </c>
      <c r="B201" s="298"/>
      <c r="C201" s="222"/>
      <c r="D201" s="222"/>
      <c r="E201" s="222"/>
      <c r="F201" s="223"/>
      <c r="G201" s="123"/>
      <c r="H201" s="125"/>
      <c r="I201" s="125"/>
      <c r="J201" s="125"/>
      <c r="K201" s="125"/>
      <c r="L201" s="125"/>
      <c r="M201" s="125"/>
      <c r="N201" s="125"/>
    </row>
    <row r="202" spans="1:14" ht="12.75">
      <c r="A202" s="294"/>
      <c r="B202" s="295" t="s">
        <v>685</v>
      </c>
      <c r="C202" s="222"/>
      <c r="D202" s="222"/>
      <c r="E202" s="222"/>
      <c r="F202" s="223"/>
      <c r="G202" s="123"/>
      <c r="H202" s="125"/>
      <c r="I202" s="125"/>
      <c r="J202" s="125"/>
      <c r="K202" s="125"/>
      <c r="L202" s="125"/>
      <c r="M202" s="125"/>
      <c r="N202" s="125"/>
    </row>
    <row r="203" spans="1:14" ht="12.75">
      <c r="A203" s="305" t="s">
        <v>704</v>
      </c>
      <c r="B203" s="299">
        <f>+'6.Verdelingsmatrix baten'!$AK$94</f>
        <v>0</v>
      </c>
      <c r="C203" s="222"/>
      <c r="D203" s="222"/>
      <c r="E203" s="222"/>
      <c r="F203" s="223"/>
      <c r="G203" s="123"/>
      <c r="H203" s="125"/>
      <c r="I203" s="125"/>
      <c r="J203" s="125"/>
      <c r="K203" s="125"/>
      <c r="L203" s="125"/>
      <c r="M203" s="125"/>
      <c r="N203" s="125"/>
    </row>
    <row r="204" spans="1:14" ht="12.75">
      <c r="A204" s="302" t="s">
        <v>701</v>
      </c>
      <c r="B204" s="300">
        <f>+'6.Verdelingsmatrix baten'!$N$94+'6.Verdelingsmatrix baten'!$O$94</f>
        <v>0</v>
      </c>
      <c r="C204" s="222"/>
      <c r="D204" s="222"/>
      <c r="E204" s="222"/>
      <c r="F204" s="223"/>
      <c r="G204" s="123"/>
      <c r="H204" s="125"/>
      <c r="I204" s="125"/>
      <c r="J204" s="125"/>
      <c r="K204" s="125"/>
      <c r="L204" s="125"/>
      <c r="M204" s="125"/>
      <c r="N204" s="125"/>
    </row>
    <row r="205" spans="1:14" ht="12.75">
      <c r="A205" s="302" t="s">
        <v>697</v>
      </c>
      <c r="B205" s="300">
        <f>ABS(B203-B204)</f>
        <v>0</v>
      </c>
      <c r="C205" s="222"/>
      <c r="D205" s="222"/>
      <c r="E205" s="222"/>
      <c r="F205" s="223"/>
      <c r="G205" s="123"/>
      <c r="H205" s="125"/>
      <c r="I205" s="125"/>
      <c r="J205" s="125"/>
      <c r="K205" s="125"/>
      <c r="L205" s="125"/>
      <c r="M205" s="125"/>
      <c r="N205" s="125"/>
    </row>
    <row r="206" spans="1:14" ht="12.75">
      <c r="A206" s="304" t="s">
        <v>699</v>
      </c>
      <c r="B206" s="297">
        <f>IF(B203=0,0,+B205/B203)</f>
        <v>0</v>
      </c>
      <c r="C206" s="222"/>
      <c r="D206" s="222"/>
      <c r="E206" s="222"/>
      <c r="F206" s="223"/>
      <c r="G206" s="123"/>
      <c r="H206" s="125"/>
      <c r="I206" s="125"/>
      <c r="J206" s="125"/>
      <c r="K206" s="125"/>
      <c r="L206" s="125"/>
      <c r="M206" s="125"/>
      <c r="N206" s="125"/>
    </row>
    <row r="207" spans="1:14" ht="12.75">
      <c r="A207" s="277" t="s">
        <v>654</v>
      </c>
      <c r="B207" s="271" t="str">
        <f>IF(B206&lt;=0.01,"voldoende","onvoldoende")</f>
        <v>voldoende</v>
      </c>
      <c r="C207" s="222"/>
      <c r="D207" s="222"/>
      <c r="E207" s="222"/>
      <c r="F207" s="223"/>
      <c r="G207" s="123"/>
      <c r="H207" s="125"/>
      <c r="I207" s="125"/>
      <c r="J207" s="125"/>
      <c r="K207" s="125"/>
      <c r="L207" s="125"/>
      <c r="M207" s="125"/>
      <c r="N207" s="125"/>
    </row>
    <row r="208" spans="1:14" ht="12.75">
      <c r="A208" s="225"/>
      <c r="B208" s="222"/>
      <c r="C208" s="222"/>
      <c r="D208" s="222"/>
      <c r="E208" s="222"/>
      <c r="F208" s="223"/>
      <c r="G208" s="123"/>
      <c r="H208" s="125"/>
      <c r="I208" s="125"/>
      <c r="J208" s="125"/>
      <c r="K208" s="125"/>
      <c r="L208" s="125"/>
      <c r="M208" s="125"/>
      <c r="N208" s="125"/>
    </row>
    <row r="209" spans="1:14" ht="13.5">
      <c r="A209" s="290" t="s">
        <v>765</v>
      </c>
      <c r="B209" s="298"/>
      <c r="C209" s="226"/>
      <c r="D209" s="226"/>
      <c r="E209" s="226"/>
      <c r="F209" s="227"/>
      <c r="G209" s="123"/>
      <c r="H209" s="125"/>
      <c r="I209" s="125"/>
      <c r="J209" s="125"/>
      <c r="K209" s="125"/>
      <c r="L209" s="125"/>
      <c r="M209" s="125"/>
      <c r="N209" s="125"/>
    </row>
    <row r="210" spans="1:14" ht="12.75">
      <c r="A210" s="294"/>
      <c r="B210" s="295" t="s">
        <v>685</v>
      </c>
      <c r="C210" s="228"/>
      <c r="D210" s="228"/>
      <c r="E210" s="228"/>
      <c r="F210" s="301"/>
      <c r="G210" s="123"/>
      <c r="H210" s="125"/>
      <c r="I210" s="125"/>
      <c r="J210" s="125"/>
      <c r="K210" s="125"/>
      <c r="L210" s="125"/>
      <c r="M210" s="125"/>
      <c r="N210" s="125"/>
    </row>
    <row r="211" spans="1:14" ht="12.75">
      <c r="A211" s="305" t="s">
        <v>700</v>
      </c>
      <c r="B211" s="299">
        <f>+'6.Verdelingsmatrix baten'!$AK$115+'6.Verdelingsmatrix baten'!$AK$116</f>
        <v>0</v>
      </c>
      <c r="C211" s="229"/>
      <c r="D211" s="229"/>
      <c r="E211" s="229"/>
      <c r="F211" s="230"/>
      <c r="G211" s="123"/>
      <c r="H211" s="125"/>
      <c r="I211" s="125"/>
      <c r="J211" s="125"/>
      <c r="K211" s="125"/>
      <c r="L211" s="125"/>
      <c r="M211" s="125"/>
      <c r="N211" s="125"/>
    </row>
    <row r="212" spans="1:14" ht="12.75">
      <c r="A212" s="302" t="s">
        <v>766</v>
      </c>
      <c r="B212" s="300">
        <f>+'6.Verdelingsmatrix baten'!$N$115+'6.Verdelingsmatrix baten'!$N$116</f>
        <v>0</v>
      </c>
      <c r="C212" s="123"/>
      <c r="D212" s="123"/>
      <c r="E212" s="123"/>
      <c r="F212" s="160"/>
      <c r="G212" s="123"/>
      <c r="H212" s="125"/>
      <c r="I212" s="125"/>
      <c r="J212" s="125"/>
      <c r="K212" s="125"/>
      <c r="L212" s="125"/>
      <c r="M212" s="125"/>
      <c r="N212" s="125"/>
    </row>
    <row r="213" spans="1:14" ht="12.75">
      <c r="A213" s="302" t="s">
        <v>697</v>
      </c>
      <c r="B213" s="300">
        <f>ABS(B211-B212)</f>
        <v>0</v>
      </c>
      <c r="C213" s="125"/>
      <c r="D213" s="125"/>
      <c r="E213" s="125"/>
      <c r="F213" s="126"/>
      <c r="G213" s="125"/>
      <c r="H213" s="125"/>
      <c r="I213" s="125"/>
      <c r="J213" s="125"/>
      <c r="K213" s="125"/>
      <c r="L213" s="125"/>
      <c r="M213" s="125"/>
      <c r="N213" s="125"/>
    </row>
    <row r="214" spans="1:14" ht="12.75">
      <c r="A214" s="304" t="s">
        <v>702</v>
      </c>
      <c r="B214" s="297">
        <f>IF(B211=0,0,+B213/B211)</f>
        <v>0</v>
      </c>
      <c r="C214" s="125"/>
      <c r="D214" s="125"/>
      <c r="E214" s="125"/>
      <c r="F214" s="126"/>
      <c r="G214" s="125"/>
      <c r="H214" s="125"/>
      <c r="I214" s="125"/>
      <c r="J214" s="125"/>
      <c r="K214" s="125"/>
      <c r="L214" s="125"/>
      <c r="M214" s="125"/>
      <c r="N214" s="125"/>
    </row>
    <row r="215" spans="1:14" ht="12.75">
      <c r="A215" s="277" t="s">
        <v>654</v>
      </c>
      <c r="B215" s="271" t="str">
        <f>IF(B214&lt;=0.01,"voldoende","onvoldoende")</f>
        <v>voldoende</v>
      </c>
      <c r="C215" s="125"/>
      <c r="D215" s="125"/>
      <c r="E215" s="125"/>
      <c r="F215" s="126"/>
      <c r="G215" s="125"/>
      <c r="H215" s="125"/>
      <c r="I215" s="125"/>
      <c r="J215" s="125"/>
      <c r="K215" s="125"/>
      <c r="L215" s="125"/>
      <c r="M215" s="125"/>
      <c r="N215" s="125"/>
    </row>
    <row r="216" spans="1:14" ht="12.75">
      <c r="A216" s="125"/>
      <c r="B216" s="125"/>
      <c r="C216" s="125"/>
      <c r="D216" s="125"/>
      <c r="E216" s="125"/>
      <c r="F216" s="126"/>
      <c r="G216" s="125"/>
      <c r="H216" s="125"/>
      <c r="I216" s="125"/>
      <c r="J216" s="125"/>
      <c r="K216" s="125"/>
      <c r="L216" s="125"/>
      <c r="M216" s="125"/>
      <c r="N216" s="125"/>
    </row>
    <row r="217" spans="1:14" ht="12.75">
      <c r="A217" s="125"/>
      <c r="B217" s="125"/>
      <c r="C217" s="125"/>
      <c r="D217" s="125"/>
      <c r="E217" s="125"/>
      <c r="F217" s="126"/>
      <c r="G217" s="125"/>
      <c r="H217" s="125"/>
      <c r="I217" s="125"/>
      <c r="J217" s="125"/>
      <c r="K217" s="125"/>
      <c r="L217" s="125"/>
      <c r="M217" s="125"/>
      <c r="N217" s="125"/>
    </row>
    <row r="218" spans="1:14" ht="12.75">
      <c r="A218" s="125"/>
      <c r="B218" s="125"/>
      <c r="C218" s="125"/>
      <c r="D218" s="125"/>
      <c r="E218" s="125"/>
      <c r="F218" s="126"/>
      <c r="G218" s="125"/>
      <c r="H218" s="125"/>
      <c r="I218" s="125"/>
      <c r="J218" s="125"/>
      <c r="K218" s="125"/>
      <c r="L218" s="125"/>
      <c r="M218" s="125"/>
      <c r="N218" s="125"/>
    </row>
    <row r="219" spans="1:14" ht="12.75">
      <c r="A219" s="125"/>
      <c r="B219" s="125"/>
      <c r="C219" s="125"/>
      <c r="D219" s="125"/>
      <c r="E219" s="125"/>
      <c r="F219" s="126"/>
      <c r="G219" s="125"/>
      <c r="H219" s="125"/>
      <c r="I219" s="125"/>
      <c r="J219" s="125"/>
      <c r="K219" s="125"/>
      <c r="L219" s="125"/>
      <c r="M219" s="125"/>
      <c r="N219" s="125"/>
    </row>
    <row r="220" spans="1:14" ht="12.75">
      <c r="A220" s="125"/>
      <c r="B220" s="125"/>
      <c r="C220" s="125"/>
      <c r="D220" s="125"/>
      <c r="E220" s="125"/>
      <c r="F220" s="126"/>
      <c r="G220" s="125"/>
      <c r="H220" s="125"/>
      <c r="I220" s="125"/>
      <c r="J220" s="125"/>
      <c r="K220" s="125"/>
      <c r="L220" s="125"/>
      <c r="M220" s="125"/>
      <c r="N220" s="125"/>
    </row>
    <row r="221" spans="1:14" ht="12.75">
      <c r="A221" s="125"/>
      <c r="B221" s="125"/>
      <c r="C221" s="125"/>
      <c r="D221" s="125"/>
      <c r="E221" s="125"/>
      <c r="F221" s="126"/>
      <c r="G221" s="125"/>
      <c r="H221" s="125"/>
      <c r="I221" s="125"/>
      <c r="J221" s="125"/>
      <c r="K221" s="125"/>
      <c r="L221" s="125"/>
      <c r="M221" s="125"/>
      <c r="N221" s="125"/>
    </row>
    <row r="222" spans="1:14" ht="12.75">
      <c r="A222" s="125"/>
      <c r="B222" s="125"/>
      <c r="C222" s="125"/>
      <c r="D222" s="125"/>
      <c r="E222" s="125"/>
      <c r="F222" s="126"/>
      <c r="G222" s="125"/>
      <c r="H222" s="125"/>
      <c r="I222" s="125"/>
      <c r="J222" s="125"/>
      <c r="K222" s="125"/>
      <c r="L222" s="125"/>
      <c r="M222" s="125"/>
      <c r="N222" s="125"/>
    </row>
    <row r="223" spans="1:14" ht="12.75">
      <c r="A223" s="125"/>
      <c r="B223" s="125"/>
      <c r="C223" s="125"/>
      <c r="D223" s="125"/>
      <c r="E223" s="125"/>
      <c r="F223" s="126"/>
      <c r="G223" s="125"/>
      <c r="H223" s="125"/>
      <c r="I223" s="125"/>
      <c r="J223" s="125"/>
      <c r="K223" s="125"/>
      <c r="L223" s="125"/>
      <c r="M223" s="125"/>
      <c r="N223" s="125"/>
    </row>
    <row r="224" spans="1:14" ht="12.75">
      <c r="A224" s="125"/>
      <c r="B224" s="125"/>
      <c r="C224" s="125"/>
      <c r="D224" s="125"/>
      <c r="E224" s="125"/>
      <c r="F224" s="126"/>
      <c r="G224" s="125"/>
      <c r="H224" s="125"/>
      <c r="I224" s="125"/>
      <c r="J224" s="125"/>
      <c r="K224" s="125"/>
      <c r="L224" s="125"/>
      <c r="M224" s="125"/>
      <c r="N224" s="125"/>
    </row>
    <row r="225" spans="1:14" ht="12.75">
      <c r="A225" s="125"/>
      <c r="B225" s="125"/>
      <c r="C225" s="125"/>
      <c r="D225" s="125"/>
      <c r="E225" s="125"/>
      <c r="F225" s="126"/>
      <c r="G225" s="125"/>
      <c r="H225" s="125"/>
      <c r="I225" s="125"/>
      <c r="J225" s="125"/>
      <c r="K225" s="125"/>
      <c r="L225" s="125"/>
      <c r="M225" s="125"/>
      <c r="N225" s="125"/>
    </row>
    <row r="226" spans="1:14" ht="12.75">
      <c r="A226" s="125"/>
      <c r="B226" s="125"/>
      <c r="C226" s="125"/>
      <c r="D226" s="125"/>
      <c r="E226" s="125"/>
      <c r="F226" s="126"/>
      <c r="G226" s="125"/>
      <c r="H226" s="125"/>
      <c r="I226" s="125"/>
      <c r="J226" s="125"/>
      <c r="K226" s="125"/>
      <c r="L226" s="125"/>
      <c r="M226" s="125"/>
      <c r="N226" s="125"/>
    </row>
    <row r="227" spans="1:14" ht="12.75">
      <c r="A227" s="125"/>
      <c r="B227" s="125"/>
      <c r="C227" s="125"/>
      <c r="D227" s="125"/>
      <c r="E227" s="125"/>
      <c r="F227" s="126"/>
      <c r="G227" s="125"/>
      <c r="H227" s="125"/>
      <c r="I227" s="125"/>
      <c r="J227" s="125"/>
      <c r="K227" s="125"/>
      <c r="L227" s="125"/>
      <c r="M227" s="125"/>
      <c r="N227" s="125"/>
    </row>
    <row r="228" spans="1:14" ht="12.75">
      <c r="A228" s="125"/>
      <c r="B228" s="125"/>
      <c r="C228" s="125"/>
      <c r="D228" s="125"/>
      <c r="E228" s="125"/>
      <c r="F228" s="126"/>
      <c r="G228" s="125"/>
      <c r="H228" s="125"/>
      <c r="I228" s="125"/>
      <c r="J228" s="125"/>
      <c r="K228" s="125"/>
      <c r="L228" s="125"/>
      <c r="M228" s="125"/>
      <c r="N228" s="125"/>
    </row>
    <row r="229" spans="1:14" ht="12.75">
      <c r="A229" s="125"/>
      <c r="B229" s="125"/>
      <c r="C229" s="125"/>
      <c r="D229" s="125"/>
      <c r="E229" s="125"/>
      <c r="F229" s="126"/>
      <c r="G229" s="125"/>
      <c r="H229" s="125"/>
      <c r="I229" s="125"/>
      <c r="J229" s="125"/>
      <c r="K229" s="125"/>
      <c r="L229" s="125"/>
      <c r="M229" s="125"/>
      <c r="N229" s="125"/>
    </row>
    <row r="230" spans="1:14" ht="12.75">
      <c r="A230" s="125"/>
      <c r="B230" s="125"/>
      <c r="C230" s="125"/>
      <c r="D230" s="125"/>
      <c r="E230" s="125"/>
      <c r="F230" s="126"/>
      <c r="G230" s="125"/>
      <c r="H230" s="125"/>
      <c r="I230" s="125"/>
      <c r="J230" s="125"/>
      <c r="K230" s="125"/>
      <c r="L230" s="125"/>
      <c r="M230" s="125"/>
      <c r="N230" s="125"/>
    </row>
    <row r="231" spans="1:14" ht="12.75">
      <c r="A231" s="125"/>
      <c r="B231" s="125"/>
      <c r="C231" s="125"/>
      <c r="D231" s="125"/>
      <c r="E231" s="125"/>
      <c r="F231" s="126"/>
      <c r="G231" s="125"/>
      <c r="H231" s="125"/>
      <c r="I231" s="125"/>
      <c r="J231" s="125"/>
      <c r="K231" s="125"/>
      <c r="L231" s="125"/>
      <c r="M231" s="125"/>
      <c r="N231" s="125"/>
    </row>
    <row r="232" spans="1:14" ht="12.75">
      <c r="A232" s="125"/>
      <c r="B232" s="125"/>
      <c r="C232" s="125"/>
      <c r="D232" s="125"/>
      <c r="E232" s="125"/>
      <c r="F232" s="126"/>
      <c r="G232" s="125"/>
      <c r="H232" s="125"/>
      <c r="I232" s="125"/>
      <c r="J232" s="125"/>
      <c r="K232" s="125"/>
      <c r="L232" s="125"/>
      <c r="M232" s="125"/>
      <c r="N232" s="125"/>
    </row>
  </sheetData>
  <sheetProtection/>
  <mergeCells count="4">
    <mergeCell ref="A3:D3"/>
    <mergeCell ref="A5:D5"/>
    <mergeCell ref="A7:D7"/>
    <mergeCell ref="I10:J22"/>
  </mergeCells>
  <conditionalFormatting sqref="E182:E208 B189:C190 C194:D208 B192:D193 B200:B201 B208:B209">
    <cfRule type="cellIs" priority="1" dxfId="0" operator="equal" stopIfTrue="1">
      <formula>0</formula>
    </cfRule>
  </conditionalFormatting>
  <conditionalFormatting sqref="A174">
    <cfRule type="expression" priority="2" dxfId="1" stopIfTrue="1">
      <formula>$F$11=1</formula>
    </cfRule>
  </conditionalFormatting>
  <conditionalFormatting sqref="B174:E174">
    <cfRule type="expression" priority="3" dxfId="0" stopIfTrue="1">
      <formula>$F$11=1</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portrait" paperSize="9" scale="52" r:id="rId1"/>
  <rowBreaks count="1" manualBreakCount="1">
    <brk id="8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Kredo - 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subject/>
  <dc:creator>Bureau Kredo</dc:creator>
  <cp:keywords/>
  <dc:description/>
  <cp:lastModifiedBy>Tesselaar, P.N.J.</cp:lastModifiedBy>
  <cp:lastPrinted>2017-03-03T10:47:29Z</cp:lastPrinted>
  <dcterms:created xsi:type="dcterms:W3CDTF">2003-06-19T13:24:40Z</dcterms:created>
  <dcterms:modified xsi:type="dcterms:W3CDTF">2018-03-16T10:03:42Z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